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8_{33EF6582-7F12-4A9B-A364-EE9EB5218ADD}" xr6:coauthVersionLast="47" xr6:coauthVersionMax="47" xr10:uidLastSave="{00000000-0000-0000-0000-000000000000}"/>
  <bookViews>
    <workbookView xWindow="-120" yWindow="-120" windowWidth="29040" windowHeight="15720" xr2:uid="{2CD14F1A-6945-434C-8B38-A1A1FC23E5D4}"/>
  </bookViews>
  <sheets>
    <sheet name="ตารางที่ 5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'ตารางที่ 5'!$A$5:$D$213</definedName>
    <definedName name="_xlnm.Print_Titles" localSheetId="0">'ตารางที่ 5'!$7:$7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6" i="1" l="1"/>
  <c r="AC213" i="1"/>
  <c r="AB213" i="1" s="1"/>
  <c r="AB212" i="1" s="1"/>
  <c r="AB211" i="1" s="1"/>
  <c r="AB210" i="1" s="1"/>
  <c r="Z213" i="1"/>
  <c r="Y213" i="1"/>
  <c r="Y212" i="1" s="1"/>
  <c r="Y211" i="1" s="1"/>
  <c r="Y210" i="1" s="1"/>
  <c r="X213" i="1"/>
  <c r="X212" i="1" s="1"/>
  <c r="W213" i="1"/>
  <c r="V213" i="1" s="1"/>
  <c r="Q213" i="1"/>
  <c r="Q212" i="1" s="1"/>
  <c r="Q211" i="1" s="1"/>
  <c r="Q210" i="1" s="1"/>
  <c r="O213" i="1"/>
  <c r="O212" i="1" s="1"/>
  <c r="O211" i="1" s="1"/>
  <c r="O210" i="1" s="1"/>
  <c r="N213" i="1"/>
  <c r="L213" i="1" s="1"/>
  <c r="AD212" i="1"/>
  <c r="AD211" i="1" s="1"/>
  <c r="AD210" i="1" s="1"/>
  <c r="AC212" i="1"/>
  <c r="AC211" i="1" s="1"/>
  <c r="AC210" i="1" s="1"/>
  <c r="AA212" i="1"/>
  <c r="Z212" i="1"/>
  <c r="Z211" i="1" s="1"/>
  <c r="Z210" i="1" s="1"/>
  <c r="U212" i="1"/>
  <c r="U211" i="1" s="1"/>
  <c r="U210" i="1" s="1"/>
  <c r="T212" i="1"/>
  <c r="T211" i="1" s="1"/>
  <c r="T210" i="1" s="1"/>
  <c r="S212" i="1"/>
  <c r="S211" i="1" s="1"/>
  <c r="S210" i="1" s="1"/>
  <c r="R212" i="1"/>
  <c r="R211" i="1" s="1"/>
  <c r="R210" i="1" s="1"/>
  <c r="P212" i="1"/>
  <c r="P211" i="1" s="1"/>
  <c r="M212" i="1"/>
  <c r="M211" i="1" s="1"/>
  <c r="M210" i="1" s="1"/>
  <c r="J212" i="1"/>
  <c r="J211" i="1" s="1"/>
  <c r="J210" i="1" s="1"/>
  <c r="I212" i="1"/>
  <c r="I211" i="1" s="1"/>
  <c r="I210" i="1" s="1"/>
  <c r="H212" i="1"/>
  <c r="G212" i="1"/>
  <c r="AA211" i="1"/>
  <c r="AA210" i="1" s="1"/>
  <c r="X211" i="1"/>
  <c r="X210" i="1" s="1"/>
  <c r="H211" i="1"/>
  <c r="H210" i="1" s="1"/>
  <c r="G211" i="1"/>
  <c r="G210" i="1" s="1"/>
  <c r="P210" i="1"/>
  <c r="AC209" i="1"/>
  <c r="Z209" i="1"/>
  <c r="Y209" i="1" s="1"/>
  <c r="Y208" i="1" s="1"/>
  <c r="Y207" i="1" s="1"/>
  <c r="Y206" i="1" s="1"/>
  <c r="X209" i="1"/>
  <c r="X208" i="1" s="1"/>
  <c r="X207" i="1" s="1"/>
  <c r="X206" i="1" s="1"/>
  <c r="Q209" i="1"/>
  <c r="Q208" i="1" s="1"/>
  <c r="Q207" i="1" s="1"/>
  <c r="Q206" i="1" s="1"/>
  <c r="L209" i="1"/>
  <c r="AD208" i="1"/>
  <c r="AD207" i="1" s="1"/>
  <c r="AD206" i="1" s="1"/>
  <c r="AA208" i="1"/>
  <c r="AA207" i="1" s="1"/>
  <c r="AA206" i="1" s="1"/>
  <c r="Z208" i="1"/>
  <c r="Z207" i="1" s="1"/>
  <c r="Z206" i="1" s="1"/>
  <c r="W208" i="1"/>
  <c r="W207" i="1" s="1"/>
  <c r="W206" i="1" s="1"/>
  <c r="U208" i="1"/>
  <c r="U207" i="1" s="1"/>
  <c r="U206" i="1" s="1"/>
  <c r="T208" i="1"/>
  <c r="T207" i="1" s="1"/>
  <c r="T206" i="1" s="1"/>
  <c r="S208" i="1"/>
  <c r="S207" i="1" s="1"/>
  <c r="S206" i="1" s="1"/>
  <c r="R208" i="1"/>
  <c r="R207" i="1" s="1"/>
  <c r="R206" i="1" s="1"/>
  <c r="P208" i="1"/>
  <c r="P207" i="1" s="1"/>
  <c r="P206" i="1" s="1"/>
  <c r="O208" i="1"/>
  <c r="N208" i="1"/>
  <c r="N207" i="1" s="1"/>
  <c r="N206" i="1" s="1"/>
  <c r="M208" i="1"/>
  <c r="M207" i="1" s="1"/>
  <c r="M206" i="1" s="1"/>
  <c r="J208" i="1"/>
  <c r="J207" i="1" s="1"/>
  <c r="J206" i="1" s="1"/>
  <c r="I208" i="1"/>
  <c r="I207" i="1" s="1"/>
  <c r="I206" i="1" s="1"/>
  <c r="H208" i="1"/>
  <c r="G208" i="1"/>
  <c r="G207" i="1" s="1"/>
  <c r="G206" i="1" s="1"/>
  <c r="O207" i="1"/>
  <c r="H207" i="1"/>
  <c r="H206" i="1" s="1"/>
  <c r="O206" i="1"/>
  <c r="AC205" i="1"/>
  <c r="AB205" i="1"/>
  <c r="Z205" i="1"/>
  <c r="Y205" i="1"/>
  <c r="X205" i="1"/>
  <c r="W205" i="1"/>
  <c r="V205" i="1"/>
  <c r="Q205" i="1"/>
  <c r="F205" i="1" s="1"/>
  <c r="L205" i="1"/>
  <c r="AC204" i="1"/>
  <c r="AC203" i="1" s="1"/>
  <c r="AC202" i="1" s="1"/>
  <c r="Z204" i="1"/>
  <c r="X204" i="1"/>
  <c r="X203" i="1" s="1"/>
  <c r="X202" i="1" s="1"/>
  <c r="W204" i="1"/>
  <c r="W203" i="1" s="1"/>
  <c r="W202" i="1" s="1"/>
  <c r="V204" i="1"/>
  <c r="Q204" i="1"/>
  <c r="F204" i="1" s="1"/>
  <c r="L204" i="1"/>
  <c r="AD203" i="1"/>
  <c r="AA203" i="1"/>
  <c r="U203" i="1"/>
  <c r="U202" i="1" s="1"/>
  <c r="T203" i="1"/>
  <c r="T202" i="1" s="1"/>
  <c r="S203" i="1"/>
  <c r="S202" i="1" s="1"/>
  <c r="R203" i="1"/>
  <c r="R202" i="1" s="1"/>
  <c r="P203" i="1"/>
  <c r="O203" i="1"/>
  <c r="N203" i="1"/>
  <c r="N202" i="1" s="1"/>
  <c r="M203" i="1"/>
  <c r="M202" i="1" s="1"/>
  <c r="L203" i="1"/>
  <c r="J203" i="1"/>
  <c r="J202" i="1" s="1"/>
  <c r="I203" i="1"/>
  <c r="I202" i="1" s="1"/>
  <c r="H203" i="1"/>
  <c r="H202" i="1" s="1"/>
  <c r="G203" i="1"/>
  <c r="AD202" i="1"/>
  <c r="AA202" i="1"/>
  <c r="P202" i="1"/>
  <c r="O202" i="1"/>
  <c r="G202" i="1"/>
  <c r="V200" i="1"/>
  <c r="T200" i="1"/>
  <c r="S200" i="1"/>
  <c r="R200" i="1"/>
  <c r="L200" i="1"/>
  <c r="E200" i="1" s="1"/>
  <c r="W199" i="1"/>
  <c r="V199" i="1" s="1"/>
  <c r="T199" i="1"/>
  <c r="S199" i="1"/>
  <c r="L199" i="1"/>
  <c r="E199" i="1" s="1"/>
  <c r="W198" i="1"/>
  <c r="V198" i="1" s="1"/>
  <c r="T198" i="1"/>
  <c r="S198" i="1"/>
  <c r="L198" i="1"/>
  <c r="X197" i="1"/>
  <c r="W197" i="1"/>
  <c r="V197" i="1" s="1"/>
  <c r="T197" i="1"/>
  <c r="S197" i="1"/>
  <c r="R197" i="1"/>
  <c r="L197" i="1"/>
  <c r="E197" i="1" s="1"/>
  <c r="X196" i="1"/>
  <c r="W196" i="1"/>
  <c r="V196" i="1" s="1"/>
  <c r="T196" i="1"/>
  <c r="S196" i="1"/>
  <c r="Q196" i="1" s="1"/>
  <c r="L196" i="1"/>
  <c r="E196" i="1" s="1"/>
  <c r="AD195" i="1"/>
  <c r="AD194" i="1" s="1"/>
  <c r="AB195" i="1"/>
  <c r="AB194" i="1" s="1"/>
  <c r="Y195" i="1"/>
  <c r="Y194" i="1" s="1"/>
  <c r="X195" i="1"/>
  <c r="W195" i="1"/>
  <c r="T195" i="1"/>
  <c r="S195" i="1"/>
  <c r="L195" i="1"/>
  <c r="E195" i="1" s="1"/>
  <c r="AC194" i="1"/>
  <c r="AA194" i="1"/>
  <c r="Z194" i="1"/>
  <c r="U194" i="1"/>
  <c r="P194" i="1"/>
  <c r="O194" i="1"/>
  <c r="N194" i="1"/>
  <c r="M194" i="1"/>
  <c r="J194" i="1"/>
  <c r="I194" i="1"/>
  <c r="H194" i="1"/>
  <c r="G194" i="1"/>
  <c r="AC193" i="1"/>
  <c r="AB193" i="1" s="1"/>
  <c r="Z193" i="1"/>
  <c r="Y193" i="1" s="1"/>
  <c r="X193" i="1"/>
  <c r="W193" i="1"/>
  <c r="V193" i="1" s="1"/>
  <c r="T193" i="1"/>
  <c r="Q193" i="1" s="1"/>
  <c r="L193" i="1"/>
  <c r="E193" i="1" s="1"/>
  <c r="AB192" i="1"/>
  <c r="Y192" i="1"/>
  <c r="X192" i="1"/>
  <c r="W192" i="1"/>
  <c r="Q192" i="1"/>
  <c r="L192" i="1"/>
  <c r="K192" i="1" s="1"/>
  <c r="AB191" i="1"/>
  <c r="AA191" i="1"/>
  <c r="Y191" i="1" s="1"/>
  <c r="V191" i="1"/>
  <c r="T191" i="1"/>
  <c r="S191" i="1"/>
  <c r="Q191" i="1" s="1"/>
  <c r="E191" i="1"/>
  <c r="AC190" i="1"/>
  <c r="AB190" i="1" s="1"/>
  <c r="AA190" i="1"/>
  <c r="Z190" i="1"/>
  <c r="Y190" i="1" s="1"/>
  <c r="X190" i="1"/>
  <c r="W190" i="1"/>
  <c r="T190" i="1"/>
  <c r="S190" i="1"/>
  <c r="L190" i="1"/>
  <c r="AC189" i="1"/>
  <c r="AB189" i="1" s="1"/>
  <c r="Z189" i="1"/>
  <c r="Y189" i="1" s="1"/>
  <c r="X189" i="1"/>
  <c r="W189" i="1"/>
  <c r="V189" i="1" s="1"/>
  <c r="T189" i="1"/>
  <c r="S189" i="1"/>
  <c r="L189" i="1"/>
  <c r="AC188" i="1"/>
  <c r="Z188" i="1"/>
  <c r="Y188" i="1"/>
  <c r="X188" i="1"/>
  <c r="W188" i="1"/>
  <c r="V188" i="1" s="1"/>
  <c r="Q188" i="1"/>
  <c r="L188" i="1"/>
  <c r="AB187" i="1"/>
  <c r="Y187" i="1"/>
  <c r="X187" i="1"/>
  <c r="W187" i="1"/>
  <c r="Q187" i="1"/>
  <c r="L187" i="1"/>
  <c r="K187" i="1" s="1"/>
  <c r="AC186" i="1"/>
  <c r="AB186" i="1" s="1"/>
  <c r="Z186" i="1"/>
  <c r="Y186" i="1" s="1"/>
  <c r="V186" i="1"/>
  <c r="T186" i="1"/>
  <c r="S186" i="1"/>
  <c r="Q186" i="1" s="1"/>
  <c r="F186" i="1" s="1"/>
  <c r="L186" i="1"/>
  <c r="AC185" i="1"/>
  <c r="AB185" i="1" s="1"/>
  <c r="Z185" i="1"/>
  <c r="V185" i="1"/>
  <c r="T185" i="1"/>
  <c r="S185" i="1"/>
  <c r="L185" i="1"/>
  <c r="AB184" i="1"/>
  <c r="Y184" i="1"/>
  <c r="X184" i="1"/>
  <c r="V184" i="1" s="1"/>
  <c r="T184" i="1"/>
  <c r="S184" i="1"/>
  <c r="L184" i="1"/>
  <c r="AC183" i="1"/>
  <c r="AB183" i="1"/>
  <c r="Z183" i="1"/>
  <c r="Y183" i="1" s="1"/>
  <c r="X183" i="1"/>
  <c r="V183" i="1" s="1"/>
  <c r="T183" i="1"/>
  <c r="S183" i="1"/>
  <c r="Q183" i="1" s="1"/>
  <c r="F183" i="1" s="1"/>
  <c r="L183" i="1"/>
  <c r="AB182" i="1"/>
  <c r="Y182" i="1"/>
  <c r="X182" i="1"/>
  <c r="V182" i="1" s="1"/>
  <c r="Q182" i="1"/>
  <c r="L182" i="1"/>
  <c r="K182" i="1" s="1"/>
  <c r="AC181" i="1"/>
  <c r="AB181" i="1" s="1"/>
  <c r="Z181" i="1"/>
  <c r="Y181" i="1" s="1"/>
  <c r="X181" i="1"/>
  <c r="W181" i="1"/>
  <c r="V181" i="1" s="1"/>
  <c r="Q181" i="1"/>
  <c r="O181" i="1"/>
  <c r="O176" i="1" s="1"/>
  <c r="N181" i="1"/>
  <c r="N176" i="1" s="1"/>
  <c r="M181" i="1"/>
  <c r="AC180" i="1"/>
  <c r="AB180" i="1" s="1"/>
  <c r="Z180" i="1"/>
  <c r="Y180" i="1" s="1"/>
  <c r="V180" i="1"/>
  <c r="T180" i="1"/>
  <c r="S180" i="1"/>
  <c r="M180" i="1"/>
  <c r="L180" i="1" s="1"/>
  <c r="AB179" i="1"/>
  <c r="Y179" i="1"/>
  <c r="X179" i="1"/>
  <c r="W179" i="1"/>
  <c r="V179" i="1" s="1"/>
  <c r="T179" i="1"/>
  <c r="S179" i="1"/>
  <c r="R179" i="1"/>
  <c r="L179" i="1"/>
  <c r="E179" i="1" s="1"/>
  <c r="AB178" i="1"/>
  <c r="Y178" i="1"/>
  <c r="V178" i="1"/>
  <c r="T178" i="1"/>
  <c r="S178" i="1"/>
  <c r="L178" i="1"/>
  <c r="AC177" i="1"/>
  <c r="AB177" i="1"/>
  <c r="Z177" i="1"/>
  <c r="Y177" i="1" s="1"/>
  <c r="X177" i="1"/>
  <c r="W177" i="1"/>
  <c r="V177" i="1"/>
  <c r="T177" i="1"/>
  <c r="S177" i="1"/>
  <c r="L177" i="1"/>
  <c r="E177" i="1" s="1"/>
  <c r="AD176" i="1"/>
  <c r="U176" i="1"/>
  <c r="P176" i="1"/>
  <c r="J176" i="1"/>
  <c r="I176" i="1"/>
  <c r="H176" i="1"/>
  <c r="G176" i="1"/>
  <c r="AB173" i="1"/>
  <c r="Z173" i="1"/>
  <c r="Y173" i="1" s="1"/>
  <c r="X173" i="1"/>
  <c r="W173" i="1"/>
  <c r="V173" i="1" s="1"/>
  <c r="Q173" i="1"/>
  <c r="L173" i="1"/>
  <c r="E173" i="1" s="1"/>
  <c r="AC172" i="1"/>
  <c r="AB172" i="1" s="1"/>
  <c r="Z172" i="1"/>
  <c r="Y172" i="1" s="1"/>
  <c r="X172" i="1"/>
  <c r="W172" i="1"/>
  <c r="Q172" i="1"/>
  <c r="O172" i="1"/>
  <c r="N172" i="1"/>
  <c r="M172" i="1"/>
  <c r="L172" i="1" s="1"/>
  <c r="AC171" i="1"/>
  <c r="AB171" i="1" s="1"/>
  <c r="Z171" i="1"/>
  <c r="Y171" i="1" s="1"/>
  <c r="X171" i="1"/>
  <c r="W171" i="1"/>
  <c r="Q171" i="1"/>
  <c r="L171" i="1"/>
  <c r="K171" i="1" s="1"/>
  <c r="AB170" i="1"/>
  <c r="Z170" i="1"/>
  <c r="Y170" i="1" s="1"/>
  <c r="X170" i="1"/>
  <c r="W170" i="1"/>
  <c r="Q170" i="1"/>
  <c r="O170" i="1"/>
  <c r="N170" i="1"/>
  <c r="L170" i="1" s="1"/>
  <c r="O169" i="1"/>
  <c r="N169" i="1"/>
  <c r="M169" i="1"/>
  <c r="L169" i="1" s="1"/>
  <c r="E169" i="1" s="1"/>
  <c r="F169" i="1"/>
  <c r="AC168" i="1"/>
  <c r="AB168" i="1" s="1"/>
  <c r="Z168" i="1"/>
  <c r="Y168" i="1" s="1"/>
  <c r="X168" i="1"/>
  <c r="W168" i="1"/>
  <c r="Q168" i="1"/>
  <c r="O168" i="1"/>
  <c r="N168" i="1"/>
  <c r="M168" i="1"/>
  <c r="AB167" i="1"/>
  <c r="Y167" i="1"/>
  <c r="V167" i="1"/>
  <c r="Q167" i="1"/>
  <c r="F167" i="1" s="1"/>
  <c r="O167" i="1"/>
  <c r="N167" i="1"/>
  <c r="M167" i="1"/>
  <c r="AC166" i="1"/>
  <c r="Z166" i="1"/>
  <c r="Y166" i="1"/>
  <c r="X166" i="1"/>
  <c r="X165" i="1" s="1"/>
  <c r="W166" i="1"/>
  <c r="V166" i="1" s="1"/>
  <c r="Q166" i="1"/>
  <c r="O166" i="1"/>
  <c r="N166" i="1"/>
  <c r="M166" i="1"/>
  <c r="L166" i="1" s="1"/>
  <c r="AD165" i="1"/>
  <c r="AA165" i="1"/>
  <c r="U165" i="1"/>
  <c r="T165" i="1"/>
  <c r="S165" i="1"/>
  <c r="R165" i="1"/>
  <c r="P165" i="1"/>
  <c r="J165" i="1"/>
  <c r="I165" i="1"/>
  <c r="H165" i="1"/>
  <c r="G165" i="1"/>
  <c r="AB164" i="1"/>
  <c r="Y164" i="1"/>
  <c r="X164" i="1"/>
  <c r="V164" i="1" s="1"/>
  <c r="F164" i="1" s="1"/>
  <c r="O164" i="1"/>
  <c r="N164" i="1"/>
  <c r="L164" i="1" s="1"/>
  <c r="AB163" i="1"/>
  <c r="Y163" i="1"/>
  <c r="X163" i="1"/>
  <c r="V163" i="1" s="1"/>
  <c r="F163" i="1" s="1"/>
  <c r="O163" i="1"/>
  <c r="N163" i="1"/>
  <c r="L163" i="1" s="1"/>
  <c r="E163" i="1" s="1"/>
  <c r="AC162" i="1"/>
  <c r="AB162" i="1" s="1"/>
  <c r="Z162" i="1"/>
  <c r="Y162" i="1" s="1"/>
  <c r="V162" i="1"/>
  <c r="Q162" i="1"/>
  <c r="F162" i="1" s="1"/>
  <c r="O162" i="1"/>
  <c r="N162" i="1"/>
  <c r="L162" i="1" s="1"/>
  <c r="AC161" i="1"/>
  <c r="AB161" i="1" s="1"/>
  <c r="Z161" i="1"/>
  <c r="Y161" i="1" s="1"/>
  <c r="X161" i="1"/>
  <c r="W161" i="1"/>
  <c r="Q161" i="1"/>
  <c r="O161" i="1"/>
  <c r="N161" i="1"/>
  <c r="AC160" i="1"/>
  <c r="AB160" i="1" s="1"/>
  <c r="Z160" i="1"/>
  <c r="Y160" i="1" s="1"/>
  <c r="X160" i="1"/>
  <c r="V160" i="1" s="1"/>
  <c r="Q160" i="1"/>
  <c r="O160" i="1"/>
  <c r="M160" i="1"/>
  <c r="AC159" i="1"/>
  <c r="AB159" i="1" s="1"/>
  <c r="Z159" i="1"/>
  <c r="Y159" i="1" s="1"/>
  <c r="X159" i="1"/>
  <c r="V159" i="1" s="1"/>
  <c r="Q159" i="1"/>
  <c r="O159" i="1"/>
  <c r="N159" i="1"/>
  <c r="AC158" i="1"/>
  <c r="Z158" i="1"/>
  <c r="Y158" i="1" s="1"/>
  <c r="X158" i="1"/>
  <c r="V158" i="1" s="1"/>
  <c r="Q158" i="1"/>
  <c r="O158" i="1"/>
  <c r="N158" i="1"/>
  <c r="L158" i="1" s="1"/>
  <c r="AC157" i="1"/>
  <c r="AB157" i="1" s="1"/>
  <c r="Z157" i="1"/>
  <c r="Y157" i="1" s="1"/>
  <c r="X157" i="1"/>
  <c r="V157" i="1" s="1"/>
  <c r="Q157" i="1"/>
  <c r="O157" i="1"/>
  <c r="N157" i="1"/>
  <c r="M157" i="1"/>
  <c r="AD156" i="1"/>
  <c r="AD154" i="1" s="1"/>
  <c r="AA156" i="1"/>
  <c r="W156" i="1"/>
  <c r="U156" i="1"/>
  <c r="U154" i="1" s="1"/>
  <c r="T156" i="1"/>
  <c r="T154" i="1" s="1"/>
  <c r="S156" i="1"/>
  <c r="S154" i="1" s="1"/>
  <c r="R156" i="1"/>
  <c r="P156" i="1"/>
  <c r="P154" i="1" s="1"/>
  <c r="N156" i="1"/>
  <c r="J156" i="1"/>
  <c r="J154" i="1" s="1"/>
  <c r="I156" i="1"/>
  <c r="I154" i="1" s="1"/>
  <c r="H156" i="1"/>
  <c r="H154" i="1" s="1"/>
  <c r="G156" i="1"/>
  <c r="G154" i="1" s="1"/>
  <c r="AC155" i="1"/>
  <c r="AB155" i="1" s="1"/>
  <c r="Z155" i="1"/>
  <c r="Y155" i="1" s="1"/>
  <c r="W155" i="1"/>
  <c r="V155" i="1" s="1"/>
  <c r="Q155" i="1"/>
  <c r="O155" i="1"/>
  <c r="N155" i="1"/>
  <c r="AA154" i="1"/>
  <c r="W154" i="1"/>
  <c r="R154" i="1"/>
  <c r="AC153" i="1"/>
  <c r="AB153" i="1" s="1"/>
  <c r="Z153" i="1"/>
  <c r="Y153" i="1" s="1"/>
  <c r="V153" i="1"/>
  <c r="Q153" i="1"/>
  <c r="L153" i="1"/>
  <c r="AC152" i="1"/>
  <c r="Z152" i="1"/>
  <c r="Y152" i="1" s="1"/>
  <c r="V152" i="1"/>
  <c r="Q152" i="1"/>
  <c r="L152" i="1"/>
  <c r="K152" i="1" s="1"/>
  <c r="F152" i="1"/>
  <c r="V151" i="1"/>
  <c r="Q151" i="1"/>
  <c r="L151" i="1"/>
  <c r="E151" i="1" s="1"/>
  <c r="X150" i="1"/>
  <c r="V150" i="1" s="1"/>
  <c r="Q150" i="1"/>
  <c r="N150" i="1"/>
  <c r="L150" i="1" s="1"/>
  <c r="X149" i="1"/>
  <c r="V149" i="1" s="1"/>
  <c r="Q149" i="1"/>
  <c r="L149" i="1"/>
  <c r="E149" i="1"/>
  <c r="AC148" i="1"/>
  <c r="AB148" i="1" s="1"/>
  <c r="Z148" i="1"/>
  <c r="Y148" i="1"/>
  <c r="X148" i="1"/>
  <c r="W148" i="1"/>
  <c r="V148" i="1"/>
  <c r="Q148" i="1"/>
  <c r="O148" i="1"/>
  <c r="N148" i="1"/>
  <c r="AC147" i="1"/>
  <c r="AB147" i="1" s="1"/>
  <c r="Z147" i="1"/>
  <c r="X147" i="1"/>
  <c r="W147" i="1"/>
  <c r="W144" i="1" s="1"/>
  <c r="Q147" i="1"/>
  <c r="O147" i="1"/>
  <c r="N147" i="1"/>
  <c r="L147" i="1" s="1"/>
  <c r="AC146" i="1"/>
  <c r="AB146" i="1" s="1"/>
  <c r="Z146" i="1"/>
  <c r="Y146" i="1" s="1"/>
  <c r="X146" i="1"/>
  <c r="V146" i="1" s="1"/>
  <c r="Q146" i="1"/>
  <c r="L146" i="1"/>
  <c r="K146" i="1" s="1"/>
  <c r="AC145" i="1"/>
  <c r="Z145" i="1"/>
  <c r="Y145" i="1" s="1"/>
  <c r="X145" i="1"/>
  <c r="V145" i="1" s="1"/>
  <c r="Q145" i="1"/>
  <c r="Q144" i="1" s="1"/>
  <c r="O145" i="1"/>
  <c r="N145" i="1"/>
  <c r="F145" i="1"/>
  <c r="AD144" i="1"/>
  <c r="AA144" i="1"/>
  <c r="U144" i="1"/>
  <c r="T144" i="1"/>
  <c r="S144" i="1"/>
  <c r="R144" i="1"/>
  <c r="P144" i="1"/>
  <c r="M144" i="1"/>
  <c r="J144" i="1"/>
  <c r="I144" i="1"/>
  <c r="H144" i="1"/>
  <c r="G144" i="1"/>
  <c r="AC143" i="1"/>
  <c r="AB143" i="1" s="1"/>
  <c r="Z143" i="1"/>
  <c r="Y143" i="1" s="1"/>
  <c r="X143" i="1"/>
  <c r="W143" i="1"/>
  <c r="V143" i="1" s="1"/>
  <c r="Q143" i="1"/>
  <c r="L143" i="1"/>
  <c r="K143" i="1" s="1"/>
  <c r="AC142" i="1"/>
  <c r="AB142" i="1" s="1"/>
  <c r="Z142" i="1"/>
  <c r="Y142" i="1"/>
  <c r="X142" i="1"/>
  <c r="W142" i="1"/>
  <c r="V142" i="1"/>
  <c r="Q142" i="1"/>
  <c r="L142" i="1"/>
  <c r="AC141" i="1"/>
  <c r="AB141" i="1" s="1"/>
  <c r="Z141" i="1"/>
  <c r="X141" i="1"/>
  <c r="W141" i="1"/>
  <c r="Q141" i="1"/>
  <c r="L141" i="1"/>
  <c r="K141" i="1" s="1"/>
  <c r="AC140" i="1"/>
  <c r="AB140" i="1" s="1"/>
  <c r="AA140" i="1"/>
  <c r="Z140" i="1"/>
  <c r="X140" i="1"/>
  <c r="W140" i="1"/>
  <c r="V140" i="1"/>
  <c r="Q140" i="1"/>
  <c r="O140" i="1"/>
  <c r="N140" i="1"/>
  <c r="L140" i="1" s="1"/>
  <c r="K140" i="1" s="1"/>
  <c r="AC139" i="1"/>
  <c r="AB139" i="1"/>
  <c r="Z139" i="1"/>
  <c r="Y139" i="1" s="1"/>
  <c r="X139" i="1"/>
  <c r="W139" i="1"/>
  <c r="Q139" i="1"/>
  <c r="O139" i="1"/>
  <c r="N139" i="1"/>
  <c r="L139" i="1" s="1"/>
  <c r="K139" i="1" s="1"/>
  <c r="AC138" i="1"/>
  <c r="Z138" i="1"/>
  <c r="Y138" i="1" s="1"/>
  <c r="X138" i="1"/>
  <c r="W138" i="1"/>
  <c r="V138" i="1" s="1"/>
  <c r="Q138" i="1"/>
  <c r="O138" i="1"/>
  <c r="N138" i="1"/>
  <c r="L138" i="1" s="1"/>
  <c r="K138" i="1" s="1"/>
  <c r="F138" i="1"/>
  <c r="AC137" i="1"/>
  <c r="Z137" i="1"/>
  <c r="Y137" i="1" s="1"/>
  <c r="X137" i="1"/>
  <c r="W137" i="1"/>
  <c r="V137" i="1" s="1"/>
  <c r="Q137" i="1"/>
  <c r="O137" i="1"/>
  <c r="N137" i="1"/>
  <c r="AB136" i="1"/>
  <c r="Y136" i="1"/>
  <c r="X136" i="1"/>
  <c r="V136" i="1" s="1"/>
  <c r="Q136" i="1"/>
  <c r="F136" i="1" s="1"/>
  <c r="O136" i="1"/>
  <c r="N136" i="1"/>
  <c r="L136" i="1" s="1"/>
  <c r="AC135" i="1"/>
  <c r="AB135" i="1" s="1"/>
  <c r="Z135" i="1"/>
  <c r="X135" i="1"/>
  <c r="W135" i="1"/>
  <c r="V135" i="1" s="1"/>
  <c r="Q135" i="1"/>
  <c r="O135" i="1"/>
  <c r="N135" i="1"/>
  <c r="M135" i="1"/>
  <c r="AC134" i="1"/>
  <c r="AB134" i="1" s="1"/>
  <c r="AA134" i="1"/>
  <c r="Y134" i="1"/>
  <c r="X134" i="1"/>
  <c r="W134" i="1"/>
  <c r="V134" i="1" s="1"/>
  <c r="Q134" i="1"/>
  <c r="O134" i="1"/>
  <c r="N134" i="1"/>
  <c r="L134" i="1" s="1"/>
  <c r="AC133" i="1"/>
  <c r="AB133" i="1" s="1"/>
  <c r="Z133" i="1"/>
  <c r="Y133" i="1"/>
  <c r="X133" i="1"/>
  <c r="W133" i="1"/>
  <c r="V133" i="1"/>
  <c r="Q133" i="1"/>
  <c r="O133" i="1"/>
  <c r="N133" i="1"/>
  <c r="L133" i="1" s="1"/>
  <c r="AC132" i="1"/>
  <c r="AB132" i="1" s="1"/>
  <c r="AA132" i="1"/>
  <c r="X132" i="1"/>
  <c r="W132" i="1"/>
  <c r="Q132" i="1"/>
  <c r="O132" i="1"/>
  <c r="N132" i="1"/>
  <c r="M132" i="1"/>
  <c r="AB131" i="1"/>
  <c r="Y131" i="1"/>
  <c r="V131" i="1"/>
  <c r="Q131" i="1"/>
  <c r="O131" i="1"/>
  <c r="N131" i="1"/>
  <c r="F131" i="1"/>
  <c r="AB130" i="1"/>
  <c r="Y130" i="1"/>
  <c r="V130" i="1"/>
  <c r="Q130" i="1"/>
  <c r="O130" i="1"/>
  <c r="N130" i="1"/>
  <c r="AD129" i="1"/>
  <c r="U129" i="1"/>
  <c r="T129" i="1"/>
  <c r="S129" i="1"/>
  <c r="R129" i="1"/>
  <c r="P129" i="1"/>
  <c r="J129" i="1"/>
  <c r="I129" i="1"/>
  <c r="H129" i="1"/>
  <c r="G129" i="1"/>
  <c r="AC128" i="1"/>
  <c r="AB128" i="1"/>
  <c r="Z128" i="1"/>
  <c r="Y128" i="1" s="1"/>
  <c r="X128" i="1"/>
  <c r="W128" i="1"/>
  <c r="V128" i="1" s="1"/>
  <c r="Q128" i="1"/>
  <c r="N128" i="1"/>
  <c r="L128" i="1" s="1"/>
  <c r="AB127" i="1"/>
  <c r="Y127" i="1"/>
  <c r="X127" i="1"/>
  <c r="W127" i="1"/>
  <c r="V127" i="1" s="1"/>
  <c r="Q127" i="1"/>
  <c r="P127" i="1"/>
  <c r="O127" i="1"/>
  <c r="N127" i="1"/>
  <c r="M127" i="1"/>
  <c r="AB126" i="1"/>
  <c r="Y126" i="1"/>
  <c r="V126" i="1"/>
  <c r="Q126" i="1"/>
  <c r="N126" i="1"/>
  <c r="L126" i="1" s="1"/>
  <c r="F126" i="1"/>
  <c r="AC125" i="1"/>
  <c r="AB125" i="1" s="1"/>
  <c r="Z125" i="1"/>
  <c r="X125" i="1"/>
  <c r="W125" i="1"/>
  <c r="V125" i="1" s="1"/>
  <c r="S125" i="1"/>
  <c r="S119" i="1" s="1"/>
  <c r="Q125" i="1"/>
  <c r="N125" i="1"/>
  <c r="L125" i="1" s="1"/>
  <c r="AB124" i="1"/>
  <c r="Y124" i="1"/>
  <c r="V124" i="1"/>
  <c r="Q124" i="1"/>
  <c r="F124" i="1" s="1"/>
  <c r="N124" i="1"/>
  <c r="L124" i="1" s="1"/>
  <c r="AB123" i="1"/>
  <c r="AA123" i="1"/>
  <c r="Y123" i="1" s="1"/>
  <c r="X123" i="1"/>
  <c r="V123" i="1" s="1"/>
  <c r="Q123" i="1"/>
  <c r="P123" i="1"/>
  <c r="P119" i="1" s="1"/>
  <c r="O123" i="1"/>
  <c r="N123" i="1"/>
  <c r="M123" i="1"/>
  <c r="M119" i="1" s="1"/>
  <c r="AB122" i="1"/>
  <c r="AA122" i="1"/>
  <c r="Y122" i="1" s="1"/>
  <c r="V122" i="1"/>
  <c r="Q122" i="1"/>
  <c r="O122" i="1"/>
  <c r="N122" i="1"/>
  <c r="F122" i="1"/>
  <c r="AB121" i="1"/>
  <c r="AA121" i="1"/>
  <c r="V121" i="1"/>
  <c r="Q121" i="1"/>
  <c r="O121" i="1"/>
  <c r="N121" i="1"/>
  <c r="L121" i="1" s="1"/>
  <c r="AC120" i="1"/>
  <c r="AB120" i="1" s="1"/>
  <c r="AA120" i="1"/>
  <c r="X120" i="1"/>
  <c r="W120" i="1"/>
  <c r="R120" i="1"/>
  <c r="Q120" i="1"/>
  <c r="O120" i="1"/>
  <c r="N120" i="1"/>
  <c r="AD119" i="1"/>
  <c r="U119" i="1"/>
  <c r="T119" i="1"/>
  <c r="R119" i="1"/>
  <c r="J119" i="1"/>
  <c r="I119" i="1"/>
  <c r="H119" i="1"/>
  <c r="G119" i="1"/>
  <c r="AC118" i="1"/>
  <c r="AB118" i="1" s="1"/>
  <c r="Y118" i="1"/>
  <c r="X118" i="1"/>
  <c r="W118" i="1"/>
  <c r="Q118" i="1"/>
  <c r="O118" i="1"/>
  <c r="N118" i="1"/>
  <c r="AC117" i="1"/>
  <c r="Y117" i="1"/>
  <c r="X117" i="1"/>
  <c r="V117" i="1" s="1"/>
  <c r="Q117" i="1"/>
  <c r="O117" i="1"/>
  <c r="N117" i="1"/>
  <c r="L117" i="1" s="1"/>
  <c r="K117" i="1" s="1"/>
  <c r="AD116" i="1"/>
  <c r="AA116" i="1"/>
  <c r="Z116" i="1"/>
  <c r="W116" i="1"/>
  <c r="U116" i="1"/>
  <c r="T116" i="1"/>
  <c r="S116" i="1"/>
  <c r="R116" i="1"/>
  <c r="P116" i="1"/>
  <c r="M116" i="1"/>
  <c r="J116" i="1"/>
  <c r="I116" i="1"/>
  <c r="H116" i="1"/>
  <c r="G116" i="1"/>
  <c r="AC115" i="1"/>
  <c r="Z115" i="1"/>
  <c r="Y115" i="1" s="1"/>
  <c r="X115" i="1"/>
  <c r="V115" i="1" s="1"/>
  <c r="Q115" i="1"/>
  <c r="O115" i="1"/>
  <c r="N115" i="1"/>
  <c r="L115" i="1" s="1"/>
  <c r="K115" i="1" s="1"/>
  <c r="AC114" i="1"/>
  <c r="AB114" i="1"/>
  <c r="Z114" i="1"/>
  <c r="Y114" i="1"/>
  <c r="X114" i="1"/>
  <c r="V114" i="1" s="1"/>
  <c r="Q114" i="1"/>
  <c r="O114" i="1"/>
  <c r="N114" i="1"/>
  <c r="L114" i="1"/>
  <c r="K114" i="1" s="1"/>
  <c r="AD113" i="1"/>
  <c r="AC113" i="1"/>
  <c r="Z113" i="1"/>
  <c r="Y113" i="1" s="1"/>
  <c r="X113" i="1"/>
  <c r="W113" i="1"/>
  <c r="V113" i="1" s="1"/>
  <c r="Q113" i="1"/>
  <c r="L113" i="1"/>
  <c r="AD112" i="1"/>
  <c r="AB112" i="1" s="1"/>
  <c r="Z112" i="1"/>
  <c r="Y112" i="1" s="1"/>
  <c r="W112" i="1"/>
  <c r="V112" i="1" s="1"/>
  <c r="Q112" i="1"/>
  <c r="L112" i="1"/>
  <c r="K112" i="1" s="1"/>
  <c r="AB111" i="1"/>
  <c r="Z111" i="1"/>
  <c r="Y111" i="1" s="1"/>
  <c r="X111" i="1"/>
  <c r="W111" i="1"/>
  <c r="Q111" i="1"/>
  <c r="O111" i="1"/>
  <c r="O110" i="1" s="1"/>
  <c r="N111" i="1"/>
  <c r="AA110" i="1"/>
  <c r="U110" i="1"/>
  <c r="T110" i="1"/>
  <c r="S110" i="1"/>
  <c r="R110" i="1"/>
  <c r="P110" i="1"/>
  <c r="M110" i="1"/>
  <c r="J110" i="1"/>
  <c r="I110" i="1"/>
  <c r="H110" i="1"/>
  <c r="G110" i="1"/>
  <c r="AC109" i="1"/>
  <c r="AB109" i="1"/>
  <c r="Z109" i="1"/>
  <c r="X109" i="1"/>
  <c r="W109" i="1"/>
  <c r="Q109" i="1"/>
  <c r="O109" i="1"/>
  <c r="N109" i="1"/>
  <c r="M109" i="1"/>
  <c r="AC108" i="1"/>
  <c r="Z108" i="1"/>
  <c r="Y108" i="1" s="1"/>
  <c r="X108" i="1"/>
  <c r="Q108" i="1"/>
  <c r="O108" i="1"/>
  <c r="N108" i="1"/>
  <c r="N107" i="1" s="1"/>
  <c r="M108" i="1"/>
  <c r="L108" i="1" s="1"/>
  <c r="K108" i="1" s="1"/>
  <c r="AD107" i="1"/>
  <c r="AA107" i="1"/>
  <c r="U107" i="1"/>
  <c r="T107" i="1"/>
  <c r="S107" i="1"/>
  <c r="R107" i="1"/>
  <c r="P107" i="1"/>
  <c r="J107" i="1"/>
  <c r="I107" i="1"/>
  <c r="H107" i="1"/>
  <c r="G107" i="1"/>
  <c r="AC106" i="1"/>
  <c r="AB106" i="1"/>
  <c r="Z106" i="1"/>
  <c r="Y106" i="1" s="1"/>
  <c r="X106" i="1"/>
  <c r="V106" i="1" s="1"/>
  <c r="Q106" i="1"/>
  <c r="O106" i="1"/>
  <c r="N106" i="1"/>
  <c r="L106" i="1" s="1"/>
  <c r="K106" i="1" s="1"/>
  <c r="AC105" i="1"/>
  <c r="AB105" i="1" s="1"/>
  <c r="Z105" i="1"/>
  <c r="Y105" i="1" s="1"/>
  <c r="X105" i="1"/>
  <c r="W105" i="1"/>
  <c r="Q105" i="1"/>
  <c r="O105" i="1"/>
  <c r="N105" i="1"/>
  <c r="L105" i="1" s="1"/>
  <c r="AC104" i="1"/>
  <c r="AB104" i="1" s="1"/>
  <c r="Z104" i="1"/>
  <c r="X104" i="1"/>
  <c r="X103" i="1" s="1"/>
  <c r="W104" i="1"/>
  <c r="Q104" i="1"/>
  <c r="O104" i="1"/>
  <c r="N104" i="1"/>
  <c r="L104" i="1" s="1"/>
  <c r="AD103" i="1"/>
  <c r="AA103" i="1"/>
  <c r="U103" i="1"/>
  <c r="U99" i="1" s="1"/>
  <c r="T103" i="1"/>
  <c r="T99" i="1" s="1"/>
  <c r="S103" i="1"/>
  <c r="S99" i="1" s="1"/>
  <c r="R103" i="1"/>
  <c r="R99" i="1" s="1"/>
  <c r="P103" i="1"/>
  <c r="P99" i="1" s="1"/>
  <c r="M103" i="1"/>
  <c r="J103" i="1"/>
  <c r="J99" i="1" s="1"/>
  <c r="I103" i="1"/>
  <c r="I99" i="1" s="1"/>
  <c r="H103" i="1"/>
  <c r="H99" i="1" s="1"/>
  <c r="G103" i="1"/>
  <c r="G99" i="1" s="1"/>
  <c r="AZ102" i="1"/>
  <c r="AY102" i="1" s="1"/>
  <c r="AX102" i="1"/>
  <c r="AV102" i="1" s="1"/>
  <c r="AU102" i="1"/>
  <c r="AT102" i="1"/>
  <c r="AS102" i="1"/>
  <c r="AQ102" i="1"/>
  <c r="AP102" i="1"/>
  <c r="AJ102" i="1"/>
  <c r="AD102" i="1"/>
  <c r="AB102" i="1"/>
  <c r="AA102" i="1"/>
  <c r="V102" i="1"/>
  <c r="Q102" i="1"/>
  <c r="O102" i="1"/>
  <c r="N102" i="1"/>
  <c r="L102" i="1" s="1"/>
  <c r="AI102" i="1" s="1"/>
  <c r="AC101" i="1"/>
  <c r="AA101" i="1"/>
  <c r="Y101" i="1" s="1"/>
  <c r="X101" i="1"/>
  <c r="W101" i="1"/>
  <c r="V101" i="1" s="1"/>
  <c r="Q101" i="1"/>
  <c r="O101" i="1"/>
  <c r="N101" i="1"/>
  <c r="M101" i="1"/>
  <c r="AD100" i="1"/>
  <c r="AB100" i="1" s="1"/>
  <c r="AA100" i="1"/>
  <c r="Y100" i="1" s="1"/>
  <c r="X100" i="1"/>
  <c r="W100" i="1"/>
  <c r="Q100" i="1"/>
  <c r="L100" i="1"/>
  <c r="K100" i="1" s="1"/>
  <c r="AB98" i="1"/>
  <c r="Y98" i="1"/>
  <c r="V98" i="1"/>
  <c r="Q98" i="1"/>
  <c r="F98" i="1" s="1"/>
  <c r="L98" i="1"/>
  <c r="AB97" i="1"/>
  <c r="Z97" i="1"/>
  <c r="Y97" i="1" s="1"/>
  <c r="V97" i="1"/>
  <c r="Q97" i="1"/>
  <c r="F97" i="1" s="1"/>
  <c r="L97" i="1"/>
  <c r="AB96" i="1"/>
  <c r="Y96" i="1"/>
  <c r="X96" i="1"/>
  <c r="V96" i="1" s="1"/>
  <c r="Q96" i="1"/>
  <c r="O96" i="1"/>
  <c r="N96" i="1"/>
  <c r="L96" i="1" s="1"/>
  <c r="E96" i="1" s="1"/>
  <c r="AC94" i="1"/>
  <c r="AB94" i="1" s="1"/>
  <c r="Z94" i="1"/>
  <c r="Y94" i="1" s="1"/>
  <c r="X94" i="1"/>
  <c r="W94" i="1"/>
  <c r="Q94" i="1"/>
  <c r="P94" i="1"/>
  <c r="P89" i="1" s="1"/>
  <c r="O94" i="1"/>
  <c r="N94" i="1"/>
  <c r="AB93" i="1"/>
  <c r="AA93" i="1"/>
  <c r="W93" i="1"/>
  <c r="V93" i="1"/>
  <c r="Q93" i="1"/>
  <c r="F93" i="1" s="1"/>
  <c r="O93" i="1"/>
  <c r="N93" i="1"/>
  <c r="X92" i="1"/>
  <c r="W92" i="1"/>
  <c r="Q92" i="1"/>
  <c r="O92" i="1"/>
  <c r="N92" i="1"/>
  <c r="X91" i="1"/>
  <c r="W91" i="1"/>
  <c r="V91" i="1" s="1"/>
  <c r="Q91" i="1"/>
  <c r="O91" i="1"/>
  <c r="N91" i="1"/>
  <c r="AC90" i="1"/>
  <c r="AB90" i="1" s="1"/>
  <c r="Z90" i="1"/>
  <c r="X90" i="1"/>
  <c r="W90" i="1"/>
  <c r="O90" i="1"/>
  <c r="N90" i="1"/>
  <c r="M90" i="1"/>
  <c r="M89" i="1" s="1"/>
  <c r="AD89" i="1"/>
  <c r="U89" i="1"/>
  <c r="T89" i="1"/>
  <c r="S89" i="1"/>
  <c r="R89" i="1"/>
  <c r="J89" i="1"/>
  <c r="I89" i="1"/>
  <c r="H89" i="1"/>
  <c r="G89" i="1"/>
  <c r="AC88" i="1"/>
  <c r="AA88" i="1"/>
  <c r="Y88" i="1" s="1"/>
  <c r="Y87" i="1" s="1"/>
  <c r="X88" i="1"/>
  <c r="W88" i="1"/>
  <c r="Q88" i="1"/>
  <c r="O88" i="1"/>
  <c r="O87" i="1" s="1"/>
  <c r="N88" i="1"/>
  <c r="N87" i="1" s="1"/>
  <c r="M88" i="1"/>
  <c r="M87" i="1" s="1"/>
  <c r="AD87" i="1"/>
  <c r="AA87" i="1"/>
  <c r="Z87" i="1"/>
  <c r="W87" i="1"/>
  <c r="U87" i="1"/>
  <c r="T87" i="1"/>
  <c r="S87" i="1"/>
  <c r="R87" i="1"/>
  <c r="P87" i="1"/>
  <c r="J87" i="1"/>
  <c r="I87" i="1"/>
  <c r="H87" i="1"/>
  <c r="G87" i="1"/>
  <c r="AD84" i="1"/>
  <c r="AD82" i="1" s="1"/>
  <c r="AD81" i="1" s="1"/>
  <c r="AC84" i="1"/>
  <c r="AC82" i="1" s="1"/>
  <c r="AC81" i="1" s="1"/>
  <c r="AB84" i="1"/>
  <c r="AB82" i="1" s="1"/>
  <c r="AB81" i="1" s="1"/>
  <c r="AA84" i="1"/>
  <c r="AA82" i="1" s="1"/>
  <c r="AA81" i="1" s="1"/>
  <c r="Z84" i="1"/>
  <c r="Z82" i="1" s="1"/>
  <c r="Z81" i="1" s="1"/>
  <c r="Y84" i="1"/>
  <c r="Y82" i="1" s="1"/>
  <c r="Y81" i="1" s="1"/>
  <c r="X84" i="1"/>
  <c r="X82" i="1" s="1"/>
  <c r="X81" i="1" s="1"/>
  <c r="W84" i="1"/>
  <c r="W82" i="1" s="1"/>
  <c r="W81" i="1" s="1"/>
  <c r="V84" i="1"/>
  <c r="V82" i="1" s="1"/>
  <c r="V81" i="1" s="1"/>
  <c r="U84" i="1"/>
  <c r="U82" i="1" s="1"/>
  <c r="U81" i="1" s="1"/>
  <c r="T84" i="1"/>
  <c r="T82" i="1" s="1"/>
  <c r="T81" i="1" s="1"/>
  <c r="S84" i="1"/>
  <c r="R84" i="1"/>
  <c r="R82" i="1" s="1"/>
  <c r="P84" i="1"/>
  <c r="P82" i="1" s="1"/>
  <c r="P81" i="1" s="1"/>
  <c r="O84" i="1"/>
  <c r="O82" i="1" s="1"/>
  <c r="O81" i="1" s="1"/>
  <c r="N84" i="1"/>
  <c r="N82" i="1" s="1"/>
  <c r="N81" i="1" s="1"/>
  <c r="M84" i="1"/>
  <c r="M82" i="1" s="1"/>
  <c r="M81" i="1" s="1"/>
  <c r="J84" i="1"/>
  <c r="J82" i="1" s="1"/>
  <c r="J81" i="1" s="1"/>
  <c r="I84" i="1"/>
  <c r="I82" i="1" s="1"/>
  <c r="I81" i="1" s="1"/>
  <c r="H84" i="1"/>
  <c r="G84" i="1"/>
  <c r="Q83" i="1"/>
  <c r="F83" i="1" s="1"/>
  <c r="L83" i="1"/>
  <c r="K83" i="1" s="1"/>
  <c r="E83" i="1"/>
  <c r="S82" i="1"/>
  <c r="S81" i="1" s="1"/>
  <c r="H82" i="1"/>
  <c r="G82" i="1"/>
  <c r="G81" i="1" s="1"/>
  <c r="H81" i="1"/>
  <c r="AC80" i="1"/>
  <c r="AB80" i="1" s="1"/>
  <c r="Z80" i="1"/>
  <c r="Y80" i="1" s="1"/>
  <c r="X80" i="1"/>
  <c r="W80" i="1"/>
  <c r="V80" i="1" s="1"/>
  <c r="U80" i="1"/>
  <c r="T80" i="1"/>
  <c r="S80" i="1"/>
  <c r="R80" i="1"/>
  <c r="P80" i="1"/>
  <c r="O80" i="1"/>
  <c r="N80" i="1"/>
  <c r="M80" i="1"/>
  <c r="AB78" i="1"/>
  <c r="Y78" i="1"/>
  <c r="V78" i="1"/>
  <c r="Q78" i="1"/>
  <c r="L78" i="1"/>
  <c r="K78" i="1" s="1"/>
  <c r="AC77" i="1"/>
  <c r="AB77" i="1" s="1"/>
  <c r="Z77" i="1"/>
  <c r="X77" i="1"/>
  <c r="W77" i="1"/>
  <c r="Q77" i="1"/>
  <c r="O77" i="1"/>
  <c r="N77" i="1"/>
  <c r="L77" i="1" s="1"/>
  <c r="K77" i="1" s="1"/>
  <c r="AC76" i="1"/>
  <c r="Z76" i="1"/>
  <c r="Y76" i="1" s="1"/>
  <c r="X76" i="1"/>
  <c r="W76" i="1"/>
  <c r="V76" i="1" s="1"/>
  <c r="Q76" i="1"/>
  <c r="O76" i="1"/>
  <c r="N76" i="1"/>
  <c r="L76" i="1" s="1"/>
  <c r="AC75" i="1"/>
  <c r="AB75" i="1" s="1"/>
  <c r="Z75" i="1"/>
  <c r="Y75" i="1" s="1"/>
  <c r="X75" i="1"/>
  <c r="X74" i="1" s="1"/>
  <c r="W75" i="1"/>
  <c r="V75" i="1" s="1"/>
  <c r="Q75" i="1"/>
  <c r="O75" i="1"/>
  <c r="N75" i="1"/>
  <c r="L75" i="1" s="1"/>
  <c r="AD74" i="1"/>
  <c r="AA74" i="1"/>
  <c r="U74" i="1"/>
  <c r="T74" i="1"/>
  <c r="S74" i="1"/>
  <c r="R74" i="1"/>
  <c r="P74" i="1"/>
  <c r="O74" i="1"/>
  <c r="N74" i="1"/>
  <c r="M74" i="1"/>
  <c r="J74" i="1"/>
  <c r="I74" i="1"/>
  <c r="H74" i="1"/>
  <c r="G74" i="1"/>
  <c r="AB73" i="1"/>
  <c r="Y73" i="1"/>
  <c r="X73" i="1"/>
  <c r="W73" i="1"/>
  <c r="V73" i="1" s="1"/>
  <c r="Q73" i="1"/>
  <c r="P73" i="1"/>
  <c r="O73" i="1"/>
  <c r="N73" i="1"/>
  <c r="M73" i="1"/>
  <c r="F73" i="1"/>
  <c r="AB72" i="1"/>
  <c r="Z72" i="1"/>
  <c r="Y72" i="1" s="1"/>
  <c r="X72" i="1"/>
  <c r="V72" i="1" s="1"/>
  <c r="Q72" i="1"/>
  <c r="L72" i="1"/>
  <c r="K72" i="1" s="1"/>
  <c r="AB71" i="1"/>
  <c r="Z71" i="1"/>
  <c r="Y71" i="1" s="1"/>
  <c r="X71" i="1"/>
  <c r="V71" i="1" s="1"/>
  <c r="Q71" i="1"/>
  <c r="L71" i="1"/>
  <c r="K71" i="1" s="1"/>
  <c r="AB70" i="1"/>
  <c r="Z70" i="1"/>
  <c r="Y70" i="1" s="1"/>
  <c r="X70" i="1"/>
  <c r="W70" i="1"/>
  <c r="V70" i="1" s="1"/>
  <c r="Q70" i="1"/>
  <c r="L70" i="1"/>
  <c r="AC69" i="1"/>
  <c r="Z69" i="1"/>
  <c r="X69" i="1"/>
  <c r="W69" i="1"/>
  <c r="V69" i="1" s="1"/>
  <c r="Q69" i="1"/>
  <c r="L69" i="1"/>
  <c r="K69" i="1" s="1"/>
  <c r="AD68" i="1"/>
  <c r="AD56" i="1" s="1"/>
  <c r="AA68" i="1"/>
  <c r="U68" i="1"/>
  <c r="U56" i="1" s="1"/>
  <c r="T68" i="1"/>
  <c r="T56" i="1" s="1"/>
  <c r="S68" i="1"/>
  <c r="R68" i="1"/>
  <c r="R56" i="1" s="1"/>
  <c r="P68" i="1"/>
  <c r="O68" i="1"/>
  <c r="N68" i="1"/>
  <c r="M68" i="1"/>
  <c r="J68" i="1"/>
  <c r="I68" i="1"/>
  <c r="H68" i="1"/>
  <c r="H56" i="1" s="1"/>
  <c r="G68" i="1"/>
  <c r="G56" i="1" s="1"/>
  <c r="AC67" i="1"/>
  <c r="AB67" i="1" s="1"/>
  <c r="Z67" i="1"/>
  <c r="Y67" i="1" s="1"/>
  <c r="X67" i="1"/>
  <c r="W67" i="1"/>
  <c r="Q67" i="1"/>
  <c r="O67" i="1"/>
  <c r="N67" i="1"/>
  <c r="L67" i="1" s="1"/>
  <c r="K67" i="1" s="1"/>
  <c r="AC66" i="1"/>
  <c r="AB66" i="1" s="1"/>
  <c r="Z66" i="1"/>
  <c r="Y66" i="1" s="1"/>
  <c r="X66" i="1"/>
  <c r="W66" i="1"/>
  <c r="S66" i="1"/>
  <c r="Q66" i="1" s="1"/>
  <c r="O66" i="1"/>
  <c r="N66" i="1"/>
  <c r="AC65" i="1"/>
  <c r="AB65" i="1" s="1"/>
  <c r="Z65" i="1"/>
  <c r="W65" i="1"/>
  <c r="V65" i="1" s="1"/>
  <c r="Q65" i="1"/>
  <c r="L65" i="1"/>
  <c r="K65" i="1" s="1"/>
  <c r="AC64" i="1"/>
  <c r="AB64" i="1" s="1"/>
  <c r="Z64" i="1"/>
  <c r="Y64" i="1" s="1"/>
  <c r="W64" i="1"/>
  <c r="V64" i="1" s="1"/>
  <c r="Q64" i="1"/>
  <c r="P64" i="1"/>
  <c r="O64" i="1"/>
  <c r="N64" i="1"/>
  <c r="M64" i="1"/>
  <c r="AC63" i="1"/>
  <c r="AB63" i="1" s="1"/>
  <c r="Z63" i="1"/>
  <c r="Y63" i="1" s="1"/>
  <c r="V63" i="1"/>
  <c r="Q63" i="1"/>
  <c r="O63" i="1"/>
  <c r="N63" i="1"/>
  <c r="M63" i="1"/>
  <c r="L63" i="1" s="1"/>
  <c r="AC62" i="1"/>
  <c r="AB62" i="1" s="1"/>
  <c r="Z62" i="1"/>
  <c r="Y62" i="1" s="1"/>
  <c r="V62" i="1"/>
  <c r="Q62" i="1"/>
  <c r="O62" i="1"/>
  <c r="N62" i="1"/>
  <c r="M62" i="1"/>
  <c r="F62" i="1"/>
  <c r="AC61" i="1"/>
  <c r="AB61" i="1" s="1"/>
  <c r="Z61" i="1"/>
  <c r="Y61" i="1" s="1"/>
  <c r="V61" i="1"/>
  <c r="Q61" i="1"/>
  <c r="O61" i="1"/>
  <c r="N61" i="1"/>
  <c r="L61" i="1" s="1"/>
  <c r="F61" i="1"/>
  <c r="AC60" i="1"/>
  <c r="Z60" i="1"/>
  <c r="Y60" i="1" s="1"/>
  <c r="V60" i="1"/>
  <c r="Q60" i="1"/>
  <c r="O60" i="1"/>
  <c r="N60" i="1"/>
  <c r="L60" i="1" s="1"/>
  <c r="K60" i="1" s="1"/>
  <c r="F60" i="1"/>
  <c r="AC59" i="1"/>
  <c r="Z59" i="1"/>
  <c r="Y59" i="1" s="1"/>
  <c r="V59" i="1"/>
  <c r="Q59" i="1"/>
  <c r="F59" i="1" s="1"/>
  <c r="P59" i="1"/>
  <c r="O59" i="1"/>
  <c r="N59" i="1"/>
  <c r="M59" i="1"/>
  <c r="AC58" i="1"/>
  <c r="AB58" i="1" s="1"/>
  <c r="Z58" i="1"/>
  <c r="Y58" i="1" s="1"/>
  <c r="W58" i="1"/>
  <c r="V58" i="1" s="1"/>
  <c r="Q58" i="1"/>
  <c r="O58" i="1"/>
  <c r="N58" i="1"/>
  <c r="M58" i="1"/>
  <c r="L58" i="1" s="1"/>
  <c r="AC57" i="1"/>
  <c r="AB57" i="1" s="1"/>
  <c r="Z57" i="1"/>
  <c r="Y57" i="1" s="1"/>
  <c r="X57" i="1"/>
  <c r="W57" i="1"/>
  <c r="Q57" i="1"/>
  <c r="O57" i="1"/>
  <c r="N57" i="1"/>
  <c r="M57" i="1"/>
  <c r="L57" i="1" s="1"/>
  <c r="K57" i="1" s="1"/>
  <c r="AA56" i="1"/>
  <c r="J56" i="1"/>
  <c r="I56" i="1"/>
  <c r="AC55" i="1"/>
  <c r="AB55" i="1" s="1"/>
  <c r="Z55" i="1"/>
  <c r="Y55" i="1" s="1"/>
  <c r="X55" i="1"/>
  <c r="V55" i="1" s="1"/>
  <c r="Q55" i="1"/>
  <c r="L55" i="1"/>
  <c r="K55" i="1" s="1"/>
  <c r="AC54" i="1"/>
  <c r="AB54" i="1" s="1"/>
  <c r="Z54" i="1"/>
  <c r="Y54" i="1" s="1"/>
  <c r="X54" i="1"/>
  <c r="Q54" i="1"/>
  <c r="L54" i="1"/>
  <c r="AC53" i="1"/>
  <c r="AB53" i="1" s="1"/>
  <c r="Z53" i="1"/>
  <c r="Z52" i="1" s="1"/>
  <c r="X53" i="1"/>
  <c r="V53" i="1" s="1"/>
  <c r="Q53" i="1"/>
  <c r="N53" i="1"/>
  <c r="L53" i="1" s="1"/>
  <c r="AD52" i="1"/>
  <c r="AA52" i="1"/>
  <c r="W52" i="1"/>
  <c r="U52" i="1"/>
  <c r="T52" i="1"/>
  <c r="T44" i="1" s="1"/>
  <c r="S52" i="1"/>
  <c r="S44" i="1" s="1"/>
  <c r="R52" i="1"/>
  <c r="P52" i="1"/>
  <c r="P44" i="1" s="1"/>
  <c r="O52" i="1"/>
  <c r="N52" i="1"/>
  <c r="M52" i="1"/>
  <c r="J52" i="1"/>
  <c r="J44" i="1" s="1"/>
  <c r="I52" i="1"/>
  <c r="I44" i="1" s="1"/>
  <c r="H52" i="1"/>
  <c r="G52" i="1"/>
  <c r="AC51" i="1"/>
  <c r="AB51" i="1" s="1"/>
  <c r="Z51" i="1"/>
  <c r="Y51" i="1" s="1"/>
  <c r="V51" i="1"/>
  <c r="Q51" i="1"/>
  <c r="F51" i="1" s="1"/>
  <c r="O51" i="1"/>
  <c r="N51" i="1"/>
  <c r="L51" i="1" s="1"/>
  <c r="AC50" i="1"/>
  <c r="AB50" i="1" s="1"/>
  <c r="Z50" i="1"/>
  <c r="Y50" i="1" s="1"/>
  <c r="V50" i="1"/>
  <c r="Q50" i="1"/>
  <c r="F50" i="1" s="1"/>
  <c r="O50" i="1"/>
  <c r="N50" i="1"/>
  <c r="AC49" i="1"/>
  <c r="AB49" i="1" s="1"/>
  <c r="Z49" i="1"/>
  <c r="Y49" i="1" s="1"/>
  <c r="X49" i="1"/>
  <c r="W49" i="1"/>
  <c r="Q49" i="1"/>
  <c r="O49" i="1"/>
  <c r="N49" i="1"/>
  <c r="L49" i="1" s="1"/>
  <c r="K49" i="1" s="1"/>
  <c r="AC48" i="1"/>
  <c r="AB48" i="1" s="1"/>
  <c r="Z48" i="1"/>
  <c r="Y48" i="1" s="1"/>
  <c r="V48" i="1"/>
  <c r="Q48" i="1"/>
  <c r="F48" i="1" s="1"/>
  <c r="O48" i="1"/>
  <c r="N48" i="1"/>
  <c r="AC47" i="1"/>
  <c r="AB47" i="1" s="1"/>
  <c r="Z47" i="1"/>
  <c r="Y47" i="1" s="1"/>
  <c r="X47" i="1"/>
  <c r="V47" i="1" s="1"/>
  <c r="Q47" i="1"/>
  <c r="O47" i="1"/>
  <c r="N47" i="1"/>
  <c r="L47" i="1" s="1"/>
  <c r="K47" i="1" s="1"/>
  <c r="AC46" i="1"/>
  <c r="AB46" i="1" s="1"/>
  <c r="Z46" i="1"/>
  <c r="Y46" i="1" s="1"/>
  <c r="X46" i="1"/>
  <c r="W46" i="1"/>
  <c r="Q46" i="1"/>
  <c r="O46" i="1"/>
  <c r="N46" i="1"/>
  <c r="M46" i="1"/>
  <c r="AC45" i="1"/>
  <c r="AB45" i="1" s="1"/>
  <c r="Z45" i="1"/>
  <c r="Y45" i="1" s="1"/>
  <c r="X45" i="1"/>
  <c r="W45" i="1"/>
  <c r="Q45" i="1"/>
  <c r="O45" i="1"/>
  <c r="N45" i="1"/>
  <c r="L45" i="1" s="1"/>
  <c r="K45" i="1" s="1"/>
  <c r="AD44" i="1"/>
  <c r="AA44" i="1"/>
  <c r="U44" i="1"/>
  <c r="R44" i="1"/>
  <c r="H44" i="1"/>
  <c r="G44" i="1"/>
  <c r="AC43" i="1"/>
  <c r="AB43" i="1" s="1"/>
  <c r="Z43" i="1"/>
  <c r="Y43" i="1" s="1"/>
  <c r="X43" i="1"/>
  <c r="V43" i="1" s="1"/>
  <c r="Q43" i="1"/>
  <c r="O43" i="1"/>
  <c r="L43" i="1" s="1"/>
  <c r="E43" i="1" s="1"/>
  <c r="AC42" i="1"/>
  <c r="AB42" i="1" s="1"/>
  <c r="Z42" i="1"/>
  <c r="Y42" i="1" s="1"/>
  <c r="X42" i="1"/>
  <c r="W42" i="1"/>
  <c r="U42" i="1"/>
  <c r="T42" i="1"/>
  <c r="S42" i="1"/>
  <c r="R42" i="1"/>
  <c r="P42" i="1"/>
  <c r="O42" i="1"/>
  <c r="N42" i="1"/>
  <c r="M42" i="1"/>
  <c r="AC41" i="1"/>
  <c r="AB41" i="1" s="1"/>
  <c r="Z41" i="1"/>
  <c r="Y41" i="1" s="1"/>
  <c r="X41" i="1"/>
  <c r="W41" i="1"/>
  <c r="U41" i="1"/>
  <c r="T41" i="1"/>
  <c r="S41" i="1"/>
  <c r="R41" i="1"/>
  <c r="P41" i="1"/>
  <c r="O41" i="1"/>
  <c r="N41" i="1"/>
  <c r="M41" i="1"/>
  <c r="AC40" i="1"/>
  <c r="AB40" i="1" s="1"/>
  <c r="Z40" i="1"/>
  <c r="Y40" i="1" s="1"/>
  <c r="X40" i="1"/>
  <c r="W40" i="1"/>
  <c r="U40" i="1"/>
  <c r="T40" i="1"/>
  <c r="S40" i="1"/>
  <c r="R40" i="1"/>
  <c r="P40" i="1"/>
  <c r="O40" i="1"/>
  <c r="N40" i="1"/>
  <c r="M40" i="1"/>
  <c r="L40" i="1" s="1"/>
  <c r="AC39" i="1"/>
  <c r="Z39" i="1"/>
  <c r="Y39" i="1" s="1"/>
  <c r="X39" i="1"/>
  <c r="V39" i="1" s="1"/>
  <c r="Q39" i="1"/>
  <c r="O39" i="1"/>
  <c r="L39" i="1" s="1"/>
  <c r="K39" i="1" s="1"/>
  <c r="AC38" i="1"/>
  <c r="AB38" i="1" s="1"/>
  <c r="Z38" i="1"/>
  <c r="Y38" i="1" s="1"/>
  <c r="X38" i="1"/>
  <c r="V38" i="1" s="1"/>
  <c r="Q38" i="1"/>
  <c r="O38" i="1"/>
  <c r="N38" i="1"/>
  <c r="L38" i="1" s="1"/>
  <c r="K38" i="1" s="1"/>
  <c r="AC37" i="1"/>
  <c r="AB37" i="1" s="1"/>
  <c r="Z37" i="1"/>
  <c r="X37" i="1"/>
  <c r="V37" i="1" s="1"/>
  <c r="Q37" i="1"/>
  <c r="L37" i="1"/>
  <c r="AC36" i="1"/>
  <c r="AB36" i="1" s="1"/>
  <c r="Z36" i="1"/>
  <c r="Y36" i="1" s="1"/>
  <c r="X36" i="1"/>
  <c r="V36" i="1" s="1"/>
  <c r="Q36" i="1"/>
  <c r="O36" i="1"/>
  <c r="O35" i="1" s="1"/>
  <c r="N36" i="1"/>
  <c r="AD35" i="1"/>
  <c r="AA35" i="1"/>
  <c r="W35" i="1"/>
  <c r="U35" i="1"/>
  <c r="T35" i="1"/>
  <c r="S35" i="1"/>
  <c r="R35" i="1"/>
  <c r="P35" i="1"/>
  <c r="M35" i="1"/>
  <c r="J35" i="1"/>
  <c r="I35" i="1"/>
  <c r="H35" i="1"/>
  <c r="G35" i="1"/>
  <c r="AD34" i="1"/>
  <c r="AD32" i="1" s="1"/>
  <c r="AA34" i="1"/>
  <c r="W34" i="1"/>
  <c r="U34" i="1"/>
  <c r="U32" i="1" s="1"/>
  <c r="T34" i="1"/>
  <c r="T32" i="1" s="1"/>
  <c r="S34" i="1"/>
  <c r="R34" i="1"/>
  <c r="R32" i="1" s="1"/>
  <c r="P34" i="1"/>
  <c r="P32" i="1" s="1"/>
  <c r="M34" i="1"/>
  <c r="M32" i="1" s="1"/>
  <c r="J34" i="1"/>
  <c r="J32" i="1" s="1"/>
  <c r="I34" i="1"/>
  <c r="I32" i="1" s="1"/>
  <c r="H34" i="1"/>
  <c r="H32" i="1" s="1"/>
  <c r="G34" i="1"/>
  <c r="G32" i="1" s="1"/>
  <c r="AB33" i="1"/>
  <c r="Y33" i="1"/>
  <c r="X33" i="1"/>
  <c r="W33" i="1"/>
  <c r="V33" i="1" s="1"/>
  <c r="U33" i="1"/>
  <c r="T33" i="1"/>
  <c r="S33" i="1"/>
  <c r="R33" i="1"/>
  <c r="Q33" i="1" s="1"/>
  <c r="P33" i="1"/>
  <c r="O33" i="1"/>
  <c r="N33" i="1"/>
  <c r="M33" i="1"/>
  <c r="L33" i="1" s="1"/>
  <c r="E33" i="1" s="1"/>
  <c r="AA32" i="1"/>
  <c r="W32" i="1"/>
  <c r="S32" i="1"/>
  <c r="AB31" i="1"/>
  <c r="Y31" i="1"/>
  <c r="X31" i="1"/>
  <c r="W31" i="1"/>
  <c r="V31" i="1" s="1"/>
  <c r="U31" i="1"/>
  <c r="T31" i="1"/>
  <c r="S31" i="1"/>
  <c r="R31" i="1"/>
  <c r="Q31" i="1" s="1"/>
  <c r="P31" i="1"/>
  <c r="O31" i="1"/>
  <c r="N31" i="1"/>
  <c r="M31" i="1"/>
  <c r="G31" i="1"/>
  <c r="AB29" i="1"/>
  <c r="Y29" i="1"/>
  <c r="V29" i="1"/>
  <c r="Q29" i="1"/>
  <c r="L29" i="1"/>
  <c r="AB28" i="1"/>
  <c r="Y28" i="1"/>
  <c r="V28" i="1"/>
  <c r="Q28" i="1"/>
  <c r="L28" i="1"/>
  <c r="K28" i="1" s="1"/>
  <c r="AB27" i="1"/>
  <c r="Y27" i="1"/>
  <c r="X27" i="1"/>
  <c r="W27" i="1"/>
  <c r="Q27" i="1"/>
  <c r="L27" i="1"/>
  <c r="K27" i="1" s="1"/>
  <c r="J27" i="1"/>
  <c r="I27" i="1"/>
  <c r="H27" i="1"/>
  <c r="G27" i="1"/>
  <c r="E27" i="1" s="1"/>
  <c r="AB26" i="1"/>
  <c r="Y26" i="1"/>
  <c r="V26" i="1"/>
  <c r="Q26" i="1"/>
  <c r="L26" i="1"/>
  <c r="AB25" i="1"/>
  <c r="Y25" i="1"/>
  <c r="V25" i="1"/>
  <c r="Q25" i="1"/>
  <c r="L25" i="1"/>
  <c r="E25" i="1" s="1"/>
  <c r="AB24" i="1"/>
  <c r="Y24" i="1"/>
  <c r="V24" i="1"/>
  <c r="Q24" i="1"/>
  <c r="F24" i="1" s="1"/>
  <c r="L24" i="1"/>
  <c r="AB23" i="1"/>
  <c r="Y23" i="1"/>
  <c r="X23" i="1"/>
  <c r="W23" i="1"/>
  <c r="Q23" i="1"/>
  <c r="L23" i="1"/>
  <c r="J23" i="1"/>
  <c r="I23" i="1"/>
  <c r="H23" i="1"/>
  <c r="G23" i="1"/>
  <c r="AB22" i="1"/>
  <c r="Y22" i="1"/>
  <c r="X22" i="1"/>
  <c r="W22" i="1"/>
  <c r="Q22" i="1"/>
  <c r="L22" i="1"/>
  <c r="G22" i="1"/>
  <c r="AE21" i="1"/>
  <c r="F21" i="1"/>
  <c r="E21" i="1"/>
  <c r="E19" i="1" s="1"/>
  <c r="F20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AC18" i="1"/>
  <c r="AB18" i="1" s="1"/>
  <c r="Z18" i="1"/>
  <c r="Y18" i="1" s="1"/>
  <c r="X18" i="1"/>
  <c r="W18" i="1"/>
  <c r="V18" i="1" s="1"/>
  <c r="Q18" i="1"/>
  <c r="L18" i="1"/>
  <c r="AC13" i="1"/>
  <c r="AB13" i="1" s="1"/>
  <c r="Z13" i="1"/>
  <c r="Y13" i="1" s="1"/>
  <c r="X13" i="1"/>
  <c r="W13" i="1"/>
  <c r="Q13" i="1"/>
  <c r="P13" i="1"/>
  <c r="P12" i="1" s="1"/>
  <c r="P11" i="1" s="1"/>
  <c r="P10" i="1" s="1"/>
  <c r="P9" i="1" s="1"/>
  <c r="O13" i="1"/>
  <c r="O12" i="1" s="1"/>
  <c r="O11" i="1" s="1"/>
  <c r="O10" i="1" s="1"/>
  <c r="O9" i="1" s="1"/>
  <c r="N13" i="1"/>
  <c r="M13" i="1"/>
  <c r="M12" i="1" s="1"/>
  <c r="J13" i="1"/>
  <c r="J12" i="1" s="1"/>
  <c r="J11" i="1" s="1"/>
  <c r="J10" i="1" s="1"/>
  <c r="J9" i="1" s="1"/>
  <c r="I13" i="1"/>
  <c r="H13" i="1"/>
  <c r="G13" i="1" s="1"/>
  <c r="G12" i="1" s="1"/>
  <c r="AD12" i="1"/>
  <c r="AD11" i="1" s="1"/>
  <c r="AD10" i="1" s="1"/>
  <c r="AD9" i="1" s="1"/>
  <c r="AC12" i="1"/>
  <c r="AC11" i="1" s="1"/>
  <c r="AA12" i="1"/>
  <c r="AA11" i="1" s="1"/>
  <c r="Z12" i="1"/>
  <c r="X12" i="1"/>
  <c r="X11" i="1" s="1"/>
  <c r="X10" i="1" s="1"/>
  <c r="X9" i="1" s="1"/>
  <c r="U12" i="1"/>
  <c r="U11" i="1" s="1"/>
  <c r="U10" i="1" s="1"/>
  <c r="U9" i="1" s="1"/>
  <c r="T12" i="1"/>
  <c r="S12" i="1"/>
  <c r="S11" i="1" s="1"/>
  <c r="S10" i="1" s="1"/>
  <c r="S9" i="1" s="1"/>
  <c r="R12" i="1"/>
  <c r="R11" i="1" s="1"/>
  <c r="N12" i="1"/>
  <c r="N11" i="1" s="1"/>
  <c r="N10" i="1" s="1"/>
  <c r="N9" i="1" s="1"/>
  <c r="I12" i="1"/>
  <c r="I11" i="1" s="1"/>
  <c r="I10" i="1" s="1"/>
  <c r="I9" i="1" s="1"/>
  <c r="H12" i="1"/>
  <c r="H11" i="1" s="1"/>
  <c r="H10" i="1" s="1"/>
  <c r="H9" i="1" s="1"/>
  <c r="T11" i="1"/>
  <c r="T10" i="1" s="1"/>
  <c r="T9" i="1" s="1"/>
  <c r="D83" i="1" l="1"/>
  <c r="X129" i="1"/>
  <c r="L145" i="1"/>
  <c r="E145" i="1" s="1"/>
  <c r="AB113" i="1"/>
  <c r="K113" i="1"/>
  <c r="F39" i="1"/>
  <c r="Q40" i="1"/>
  <c r="Z89" i="1"/>
  <c r="Y90" i="1"/>
  <c r="F38" i="1"/>
  <c r="K29" i="1"/>
  <c r="V40" i="1"/>
  <c r="F26" i="1"/>
  <c r="K98" i="1"/>
  <c r="E98" i="1"/>
  <c r="D98" i="1" s="1"/>
  <c r="F127" i="1"/>
  <c r="X201" i="1"/>
  <c r="V139" i="1"/>
  <c r="F139" i="1" s="1"/>
  <c r="V111" i="1"/>
  <c r="K18" i="1"/>
  <c r="V118" i="1"/>
  <c r="Q74" i="1"/>
  <c r="L160" i="1"/>
  <c r="V187" i="1"/>
  <c r="F187" i="1" s="1"/>
  <c r="L74" i="1"/>
  <c r="K74" i="1" s="1"/>
  <c r="K37" i="1"/>
  <c r="F193" i="1"/>
  <c r="D193" i="1" s="1"/>
  <c r="Q198" i="1"/>
  <c r="Q189" i="1"/>
  <c r="V49" i="1"/>
  <c r="F49" i="1" s="1"/>
  <c r="F72" i="1"/>
  <c r="Q179" i="1"/>
  <c r="V195" i="1"/>
  <c r="V194" i="1" s="1"/>
  <c r="V90" i="1"/>
  <c r="F90" i="1" s="1"/>
  <c r="F28" i="1"/>
  <c r="K188" i="1"/>
  <c r="F150" i="1"/>
  <c r="F37" i="1"/>
  <c r="F36" i="1"/>
  <c r="E22" i="1"/>
  <c r="E26" i="1"/>
  <c r="K26" i="1"/>
  <c r="L137" i="1"/>
  <c r="F18" i="1"/>
  <c r="F64" i="1"/>
  <c r="V141" i="1"/>
  <c r="F141" i="1" s="1"/>
  <c r="V27" i="1"/>
  <c r="F27" i="1" s="1"/>
  <c r="D27" i="1" s="1"/>
  <c r="E54" i="1"/>
  <c r="K54" i="1"/>
  <c r="W12" i="1"/>
  <c r="V13" i="1"/>
  <c r="F13" i="1" s="1"/>
  <c r="E51" i="1"/>
  <c r="D51" i="1" s="1"/>
  <c r="V45" i="1"/>
  <c r="F45" i="1" s="1"/>
  <c r="V23" i="1"/>
  <c r="F23" i="1" s="1"/>
  <c r="V161" i="1"/>
  <c r="F161" i="1" s="1"/>
  <c r="F160" i="1"/>
  <c r="AB152" i="1"/>
  <c r="E152" i="1"/>
  <c r="D152" i="1" s="1"/>
  <c r="AC144" i="1"/>
  <c r="AB145" i="1"/>
  <c r="AB144" i="1" s="1"/>
  <c r="L135" i="1"/>
  <c r="M129" i="1"/>
  <c r="K24" i="1"/>
  <c r="E24" i="1"/>
  <c r="D24" i="1" s="1"/>
  <c r="Z11" i="1"/>
  <c r="Y12" i="1"/>
  <c r="G175" i="1"/>
  <c r="G174" i="1" s="1"/>
  <c r="D163" i="1"/>
  <c r="L159" i="1"/>
  <c r="E69" i="1"/>
  <c r="R194" i="1"/>
  <c r="J175" i="1"/>
  <c r="J174" i="1" s="1"/>
  <c r="F114" i="1"/>
  <c r="L41" i="1"/>
  <c r="AC68" i="1"/>
  <c r="AC56" i="1" s="1"/>
  <c r="AB69" i="1"/>
  <c r="AB68" i="1" s="1"/>
  <c r="K58" i="1"/>
  <c r="E58" i="1"/>
  <c r="E204" i="1"/>
  <c r="D204" i="1" s="1"/>
  <c r="H201" i="1"/>
  <c r="X194" i="1"/>
  <c r="F188" i="1"/>
  <c r="O175" i="1"/>
  <c r="O174" i="1" s="1"/>
  <c r="N175" i="1"/>
  <c r="N174" i="1" s="1"/>
  <c r="P175" i="1"/>
  <c r="P174" i="1" s="1"/>
  <c r="V170" i="1"/>
  <c r="F170" i="1" s="1"/>
  <c r="D169" i="1"/>
  <c r="L167" i="1"/>
  <c r="F159" i="1"/>
  <c r="F173" i="1"/>
  <c r="D173" i="1" s="1"/>
  <c r="F153" i="1"/>
  <c r="K142" i="1"/>
  <c r="E140" i="1"/>
  <c r="Y140" i="1"/>
  <c r="F137" i="1"/>
  <c r="Q107" i="1"/>
  <c r="V105" i="1"/>
  <c r="F105" i="1" s="1"/>
  <c r="M99" i="1"/>
  <c r="I86" i="1"/>
  <c r="I85" i="1" s="1"/>
  <c r="F101" i="1"/>
  <c r="AC89" i="1"/>
  <c r="W89" i="1"/>
  <c r="H86" i="1"/>
  <c r="H85" i="1" s="1"/>
  <c r="F78" i="1"/>
  <c r="AC74" i="1"/>
  <c r="AB74" i="1" s="1"/>
  <c r="E75" i="1"/>
  <c r="E128" i="1"/>
  <c r="W68" i="1"/>
  <c r="W56" i="1" s="1"/>
  <c r="V68" i="1"/>
  <c r="Q68" i="1"/>
  <c r="Q56" i="1" s="1"/>
  <c r="L68" i="1"/>
  <c r="E67" i="1"/>
  <c r="L66" i="1"/>
  <c r="F113" i="1"/>
  <c r="E57" i="1"/>
  <c r="Z44" i="1"/>
  <c r="N34" i="1"/>
  <c r="N32" i="1" s="1"/>
  <c r="E172" i="1"/>
  <c r="K172" i="1"/>
  <c r="Y141" i="1"/>
  <c r="E141" i="1"/>
  <c r="E126" i="1"/>
  <c r="D126" i="1" s="1"/>
  <c r="K126" i="1"/>
  <c r="K124" i="1"/>
  <c r="E124" i="1"/>
  <c r="D124" i="1" s="1"/>
  <c r="E121" i="1"/>
  <c r="K121" i="1"/>
  <c r="AC116" i="1"/>
  <c r="AB117" i="1"/>
  <c r="AB116" i="1" s="1"/>
  <c r="N110" i="1"/>
  <c r="L111" i="1"/>
  <c r="M44" i="1"/>
  <c r="L46" i="1"/>
  <c r="F19" i="1"/>
  <c r="D20" i="1"/>
  <c r="J86" i="1"/>
  <c r="J85" i="1" s="1"/>
  <c r="K150" i="1"/>
  <c r="E150" i="1"/>
  <c r="R81" i="1"/>
  <c r="Q81" i="1" s="1"/>
  <c r="F81" i="1" s="1"/>
  <c r="Q82" i="1"/>
  <c r="F82" i="1" s="1"/>
  <c r="F166" i="1"/>
  <c r="V147" i="1"/>
  <c r="K149" i="1"/>
  <c r="X176" i="1"/>
  <c r="K193" i="1"/>
  <c r="F71" i="1"/>
  <c r="S86" i="1"/>
  <c r="S85" i="1" s="1"/>
  <c r="E18" i="1"/>
  <c r="V42" i="1"/>
  <c r="K51" i="1"/>
  <c r="F63" i="1"/>
  <c r="L73" i="1"/>
  <c r="V77" i="1"/>
  <c r="F77" i="1" s="1"/>
  <c r="Q84" i="1"/>
  <c r="F84" i="1" s="1"/>
  <c r="L88" i="1"/>
  <c r="N89" i="1"/>
  <c r="AN102" i="1"/>
  <c r="E113" i="1"/>
  <c r="X116" i="1"/>
  <c r="L118" i="1"/>
  <c r="L116" i="1" s="1"/>
  <c r="F133" i="1"/>
  <c r="F149" i="1"/>
  <c r="D149" i="1" s="1"/>
  <c r="N154" i="1"/>
  <c r="AC156" i="1"/>
  <c r="AC154" i="1" s="1"/>
  <c r="L161" i="1"/>
  <c r="K163" i="1"/>
  <c r="L168" i="1"/>
  <c r="V172" i="1"/>
  <c r="F172" i="1" s="1"/>
  <c r="Q184" i="1"/>
  <c r="F184" i="1" s="1"/>
  <c r="K205" i="1"/>
  <c r="T201" i="1"/>
  <c r="L94" i="1"/>
  <c r="E94" i="1" s="1"/>
  <c r="E115" i="1"/>
  <c r="Y116" i="1"/>
  <c r="V168" i="1"/>
  <c r="F168" i="1" s="1"/>
  <c r="K173" i="1"/>
  <c r="Q178" i="1"/>
  <c r="Q180" i="1"/>
  <c r="Q199" i="1"/>
  <c r="F199" i="1" s="1"/>
  <c r="D199" i="1" s="1"/>
  <c r="K209" i="1"/>
  <c r="K208" i="1" s="1"/>
  <c r="K207" i="1" s="1"/>
  <c r="K206" i="1" s="1"/>
  <c r="Z129" i="1"/>
  <c r="X89" i="1"/>
  <c r="F142" i="1"/>
  <c r="F31" i="1"/>
  <c r="X34" i="1"/>
  <c r="X32" i="1" s="1"/>
  <c r="L127" i="1"/>
  <c r="E127" i="1" s="1"/>
  <c r="Q110" i="1"/>
  <c r="Z34" i="1"/>
  <c r="Z32" i="1" s="1"/>
  <c r="O129" i="1"/>
  <c r="O34" i="1"/>
  <c r="O32" i="1" s="1"/>
  <c r="E47" i="1"/>
  <c r="E77" i="1"/>
  <c r="Y110" i="1"/>
  <c r="H175" i="1"/>
  <c r="H174" i="1" s="1"/>
  <c r="M56" i="1"/>
  <c r="P201" i="1"/>
  <c r="V35" i="1"/>
  <c r="K25" i="1"/>
  <c r="T16" i="1"/>
  <c r="T15" i="1" s="1"/>
  <c r="T14" i="1" s="1"/>
  <c r="E37" i="1"/>
  <c r="V46" i="1"/>
  <c r="F46" i="1" s="1"/>
  <c r="L48" i="1"/>
  <c r="E55" i="1"/>
  <c r="S56" i="1"/>
  <c r="S16" i="1" s="1"/>
  <c r="S15" i="1" s="1"/>
  <c r="S14" i="1" s="1"/>
  <c r="F70" i="1"/>
  <c r="E78" i="1"/>
  <c r="L90" i="1"/>
  <c r="AD99" i="1"/>
  <c r="N103" i="1"/>
  <c r="N99" i="1" s="1"/>
  <c r="N116" i="1"/>
  <c r="L132" i="1"/>
  <c r="F146" i="1"/>
  <c r="F148" i="1"/>
  <c r="O156" i="1"/>
  <c r="O154" i="1" s="1"/>
  <c r="R176" i="1"/>
  <c r="Q185" i="1"/>
  <c r="F185" i="1" s="1"/>
  <c r="L208" i="1"/>
  <c r="L207" i="1" s="1"/>
  <c r="L206" i="1" s="1"/>
  <c r="X99" i="1"/>
  <c r="Q200" i="1"/>
  <c r="F125" i="1"/>
  <c r="AA16" i="1"/>
  <c r="AA15" i="1" s="1"/>
  <c r="AA14" i="1" s="1"/>
  <c r="E45" i="1"/>
  <c r="L80" i="1"/>
  <c r="F123" i="1"/>
  <c r="AD16" i="1"/>
  <c r="AD15" i="1" s="1"/>
  <c r="AD14" i="1" s="1"/>
  <c r="F58" i="1"/>
  <c r="Z68" i="1"/>
  <c r="Z56" i="1" s="1"/>
  <c r="F65" i="1"/>
  <c r="E72" i="1"/>
  <c r="Q80" i="1"/>
  <c r="F80" i="1" s="1"/>
  <c r="AC103" i="1"/>
  <c r="AC99" i="1" s="1"/>
  <c r="E146" i="1"/>
  <c r="F182" i="1"/>
  <c r="F40" i="1"/>
  <c r="E65" i="1"/>
  <c r="F76" i="1"/>
  <c r="E104" i="1"/>
  <c r="F140" i="1"/>
  <c r="U16" i="1"/>
  <c r="U15" i="1" s="1"/>
  <c r="U14" i="1" s="1"/>
  <c r="N44" i="1"/>
  <c r="O103" i="1"/>
  <c r="O99" i="1" s="1"/>
  <c r="E106" i="1"/>
  <c r="O107" i="1"/>
  <c r="W110" i="1"/>
  <c r="E139" i="1"/>
  <c r="U175" i="1"/>
  <c r="U174" i="1" s="1"/>
  <c r="K183" i="1"/>
  <c r="AD110" i="1"/>
  <c r="V22" i="1"/>
  <c r="F22" i="1" s="1"/>
  <c r="V34" i="1"/>
  <c r="V32" i="1" s="1"/>
  <c r="L93" i="1"/>
  <c r="K93" i="1" s="1"/>
  <c r="AC52" i="1"/>
  <c r="AC44" i="1" s="1"/>
  <c r="F158" i="1"/>
  <c r="AC176" i="1"/>
  <c r="AC175" i="1" s="1"/>
  <c r="AC174" i="1" s="1"/>
  <c r="AC34" i="1"/>
  <c r="AC32" i="1" s="1"/>
  <c r="E71" i="1"/>
  <c r="F115" i="1"/>
  <c r="E143" i="1"/>
  <c r="Z144" i="1"/>
  <c r="O201" i="1"/>
  <c r="E23" i="1"/>
  <c r="L122" i="1"/>
  <c r="K22" i="1"/>
  <c r="L31" i="1"/>
  <c r="L36" i="1"/>
  <c r="AC35" i="1"/>
  <c r="L42" i="1"/>
  <c r="K43" i="1"/>
  <c r="O44" i="1"/>
  <c r="K53" i="1"/>
  <c r="Q52" i="1"/>
  <c r="Q44" i="1" s="1"/>
  <c r="L59" i="1"/>
  <c r="L92" i="1"/>
  <c r="V94" i="1"/>
  <c r="F94" i="1" s="1"/>
  <c r="F117" i="1"/>
  <c r="AB119" i="1"/>
  <c r="E190" i="1"/>
  <c r="K204" i="1"/>
  <c r="Q42" i="1"/>
  <c r="O165" i="1"/>
  <c r="F181" i="1"/>
  <c r="G16" i="1"/>
  <c r="G15" i="1" s="1"/>
  <c r="AB89" i="1"/>
  <c r="O89" i="1"/>
  <c r="Q165" i="1"/>
  <c r="X52" i="1"/>
  <c r="X44" i="1" s="1"/>
  <c r="AA201" i="1"/>
  <c r="P56" i="1"/>
  <c r="P16" i="1" s="1"/>
  <c r="P15" i="1" s="1"/>
  <c r="P14" i="1" s="1"/>
  <c r="M107" i="1"/>
  <c r="V41" i="1"/>
  <c r="X35" i="1"/>
  <c r="E70" i="1"/>
  <c r="F135" i="1"/>
  <c r="J201" i="1"/>
  <c r="N35" i="1"/>
  <c r="F55" i="1"/>
  <c r="V100" i="1"/>
  <c r="AC119" i="1"/>
  <c r="Y135" i="1"/>
  <c r="E142" i="1"/>
  <c r="K151" i="1"/>
  <c r="Y156" i="1"/>
  <c r="Y154" i="1" s="1"/>
  <c r="K169" i="1"/>
  <c r="M176" i="1"/>
  <c r="M175" i="1" s="1"/>
  <c r="M174" i="1" s="1"/>
  <c r="Q190" i="1"/>
  <c r="K190" i="1" s="1"/>
  <c r="V192" i="1"/>
  <c r="F192" i="1" s="1"/>
  <c r="T194" i="1"/>
  <c r="Q197" i="1"/>
  <c r="K197" i="1" s="1"/>
  <c r="K40" i="1"/>
  <c r="E40" i="1"/>
  <c r="AA10" i="1"/>
  <c r="AA9" i="1" s="1"/>
  <c r="K23" i="1"/>
  <c r="K75" i="1"/>
  <c r="F75" i="1"/>
  <c r="L120" i="1"/>
  <c r="N119" i="1"/>
  <c r="AC10" i="1"/>
  <c r="AB11" i="1"/>
  <c r="AB108" i="1"/>
  <c r="AB107" i="1" s="1"/>
  <c r="AC107" i="1"/>
  <c r="AB202" i="1"/>
  <c r="Y121" i="1"/>
  <c r="F121" i="1"/>
  <c r="F29" i="1"/>
  <c r="L81" i="1"/>
  <c r="G11" i="1"/>
  <c r="E38" i="1"/>
  <c r="Z35" i="1"/>
  <c r="Q41" i="1"/>
  <c r="X68" i="1"/>
  <c r="X56" i="1" s="1"/>
  <c r="Y102" i="1"/>
  <c r="AH102" i="1" s="1"/>
  <c r="AG102" i="1" s="1"/>
  <c r="F102" i="1"/>
  <c r="AB138" i="1"/>
  <c r="E138" i="1"/>
  <c r="D138" i="1" s="1"/>
  <c r="V57" i="1"/>
  <c r="F53" i="1"/>
  <c r="K96" i="1"/>
  <c r="F96" i="1"/>
  <c r="D96" i="1" s="1"/>
  <c r="F128" i="1"/>
  <c r="Q119" i="1"/>
  <c r="L13" i="1"/>
  <c r="K13" i="1" s="1"/>
  <c r="Y53" i="1"/>
  <c r="Y52" i="1" s="1"/>
  <c r="Y44" i="1" s="1"/>
  <c r="E53" i="1"/>
  <c r="AB60" i="1"/>
  <c r="E60" i="1"/>
  <c r="D60" i="1" s="1"/>
  <c r="L64" i="1"/>
  <c r="V67" i="1"/>
  <c r="F67" i="1" s="1"/>
  <c r="K70" i="1"/>
  <c r="K68" i="1" s="1"/>
  <c r="F157" i="1"/>
  <c r="Q156" i="1"/>
  <c r="Q154" i="1" s="1"/>
  <c r="M11" i="1"/>
  <c r="L12" i="1"/>
  <c r="H16" i="1"/>
  <c r="H15" i="1" s="1"/>
  <c r="H14" i="1" s="1"/>
  <c r="W44" i="1"/>
  <c r="F47" i="1"/>
  <c r="AB52" i="1"/>
  <c r="AB44" i="1" s="1"/>
  <c r="O56" i="1"/>
  <c r="K76" i="1"/>
  <c r="E76" i="1"/>
  <c r="K125" i="1"/>
  <c r="E125" i="1"/>
  <c r="E134" i="1"/>
  <c r="K134" i="1"/>
  <c r="V156" i="1"/>
  <c r="I16" i="1"/>
  <c r="I15" i="1" s="1"/>
  <c r="I14" i="1" s="1"/>
  <c r="R16" i="1"/>
  <c r="R15" i="1" s="1"/>
  <c r="R14" i="1" s="1"/>
  <c r="Q11" i="1"/>
  <c r="R10" i="1"/>
  <c r="J16" i="1"/>
  <c r="J15" i="1" s="1"/>
  <c r="J14" i="1" s="1"/>
  <c r="K61" i="1"/>
  <c r="E61" i="1"/>
  <c r="D61" i="1" s="1"/>
  <c r="W74" i="1"/>
  <c r="V74" i="1" s="1"/>
  <c r="V88" i="1"/>
  <c r="V87" i="1" s="1"/>
  <c r="X87" i="1"/>
  <c r="U86" i="1"/>
  <c r="U85" i="1" s="1"/>
  <c r="V132" i="1"/>
  <c r="F132" i="1" s="1"/>
  <c r="W129" i="1"/>
  <c r="P86" i="1"/>
  <c r="P85" i="1" s="1"/>
  <c r="R86" i="1"/>
  <c r="R85" i="1" s="1"/>
  <c r="AC129" i="1"/>
  <c r="K33" i="1"/>
  <c r="F33" i="1"/>
  <c r="D33" i="1" s="1"/>
  <c r="K63" i="1"/>
  <c r="E63" i="1"/>
  <c r="AA99" i="1"/>
  <c r="AB39" i="1"/>
  <c r="E39" i="1"/>
  <c r="D39" i="1" s="1"/>
  <c r="V66" i="1"/>
  <c r="F66" i="1" s="1"/>
  <c r="G86" i="1"/>
  <c r="G85" i="1" s="1"/>
  <c r="L202" i="1"/>
  <c r="M201" i="1"/>
  <c r="Y37" i="1"/>
  <c r="Y35" i="1" s="1"/>
  <c r="F43" i="1"/>
  <c r="D43" i="1" s="1"/>
  <c r="AB59" i="1"/>
  <c r="L62" i="1"/>
  <c r="Y65" i="1"/>
  <c r="F69" i="1"/>
  <c r="Y77" i="1"/>
  <c r="L82" i="1"/>
  <c r="AB88" i="1"/>
  <c r="AB87" i="1" s="1"/>
  <c r="AB115" i="1"/>
  <c r="AB110" i="1" s="1"/>
  <c r="AA129" i="1"/>
  <c r="Y132" i="1"/>
  <c r="F134" i="1"/>
  <c r="F143" i="1"/>
  <c r="E166" i="1"/>
  <c r="AB166" i="1"/>
  <c r="AB165" i="1" s="1"/>
  <c r="AC165" i="1"/>
  <c r="F25" i="1"/>
  <c r="D25" i="1" s="1"/>
  <c r="E28" i="1"/>
  <c r="Q34" i="1"/>
  <c r="Q32" i="1" s="1"/>
  <c r="E49" i="1"/>
  <c r="L52" i="1"/>
  <c r="L84" i="1"/>
  <c r="K104" i="1"/>
  <c r="L103" i="1"/>
  <c r="O119" i="1"/>
  <c r="Q177" i="1"/>
  <c r="S176" i="1"/>
  <c r="Y185" i="1"/>
  <c r="Y176" i="1" s="1"/>
  <c r="Y175" i="1" s="1"/>
  <c r="Y174" i="1" s="1"/>
  <c r="E185" i="1"/>
  <c r="AB12" i="1"/>
  <c r="Z74" i="1"/>
  <c r="Y74" i="1" s="1"/>
  <c r="L91" i="1"/>
  <c r="V120" i="1"/>
  <c r="W119" i="1"/>
  <c r="K136" i="1"/>
  <c r="E136" i="1"/>
  <c r="D136" i="1" s="1"/>
  <c r="K162" i="1"/>
  <c r="K164" i="1"/>
  <c r="E164" i="1"/>
  <c r="D164" i="1" s="1"/>
  <c r="R201" i="1"/>
  <c r="Q202" i="1"/>
  <c r="L50" i="1"/>
  <c r="N56" i="1"/>
  <c r="AB76" i="1"/>
  <c r="AC87" i="1"/>
  <c r="K97" i="1"/>
  <c r="E100" i="1"/>
  <c r="L109" i="1"/>
  <c r="X119" i="1"/>
  <c r="L131" i="1"/>
  <c r="K133" i="1"/>
  <c r="E133" i="1"/>
  <c r="AB137" i="1"/>
  <c r="X144" i="1"/>
  <c r="L148" i="1"/>
  <c r="K153" i="1"/>
  <c r="E153" i="1"/>
  <c r="K186" i="1"/>
  <c r="Q195" i="1"/>
  <c r="K195" i="1" s="1"/>
  <c r="S201" i="1"/>
  <c r="Q103" i="1"/>
  <c r="Q99" i="1" s="1"/>
  <c r="Y120" i="1"/>
  <c r="AA119" i="1"/>
  <c r="Y125" i="1"/>
  <c r="Z119" i="1"/>
  <c r="K158" i="1"/>
  <c r="E158" i="1"/>
  <c r="V171" i="1"/>
  <c r="W165" i="1"/>
  <c r="V190" i="1"/>
  <c r="W176" i="1"/>
  <c r="Q89" i="1"/>
  <c r="F91" i="1"/>
  <c r="V104" i="1"/>
  <c r="W103" i="1"/>
  <c r="W99" i="1" s="1"/>
  <c r="U201" i="1"/>
  <c r="AB101" i="1"/>
  <c r="E117" i="1"/>
  <c r="Y165" i="1"/>
  <c r="AD201" i="1"/>
  <c r="L212" i="1"/>
  <c r="L211" i="1" s="1"/>
  <c r="L210" i="1" s="1"/>
  <c r="K213" i="1"/>
  <c r="K212" i="1" s="1"/>
  <c r="K211" i="1" s="1"/>
  <c r="K210" i="1" s="1"/>
  <c r="E213" i="1"/>
  <c r="Q12" i="1"/>
  <c r="D21" i="1"/>
  <c r="V54" i="1"/>
  <c r="F54" i="1" s="1"/>
  <c r="Y69" i="1"/>
  <c r="Y68" i="1" s="1"/>
  <c r="Y56" i="1" s="1"/>
  <c r="Y104" i="1"/>
  <c r="Y103" i="1" s="1"/>
  <c r="Z103" i="1"/>
  <c r="Z99" i="1" s="1"/>
  <c r="E108" i="1"/>
  <c r="V109" i="1"/>
  <c r="W107" i="1"/>
  <c r="AC110" i="1"/>
  <c r="D145" i="1"/>
  <c r="E184" i="1"/>
  <c r="Y93" i="1"/>
  <c r="Y89" i="1" s="1"/>
  <c r="AA89" i="1"/>
  <c r="AB103" i="1"/>
  <c r="F106" i="1"/>
  <c r="X110" i="1"/>
  <c r="F155" i="1"/>
  <c r="I175" i="1"/>
  <c r="I174" i="1" s="1"/>
  <c r="AA176" i="1"/>
  <c r="AA175" i="1" s="1"/>
  <c r="AA174" i="1" s="1"/>
  <c r="K102" i="1"/>
  <c r="E102" i="1"/>
  <c r="Y109" i="1"/>
  <c r="Y107" i="1" s="1"/>
  <c r="Z107" i="1"/>
  <c r="O116" i="1"/>
  <c r="K170" i="1"/>
  <c r="E170" i="1"/>
  <c r="E178" i="1"/>
  <c r="E180" i="1"/>
  <c r="V212" i="1"/>
  <c r="V211" i="1" s="1"/>
  <c r="V210" i="1" s="1"/>
  <c r="F213" i="1"/>
  <c r="F212" i="1" s="1"/>
  <c r="F211" i="1" s="1"/>
  <c r="F210" i="1" s="1"/>
  <c r="E29" i="1"/>
  <c r="K105" i="1"/>
  <c r="E105" i="1"/>
  <c r="N129" i="1"/>
  <c r="K147" i="1"/>
  <c r="E147" i="1"/>
  <c r="V108" i="1"/>
  <c r="F108" i="1" s="1"/>
  <c r="X107" i="1"/>
  <c r="E112" i="1"/>
  <c r="O144" i="1"/>
  <c r="N165" i="1"/>
  <c r="T176" i="1"/>
  <c r="K191" i="1"/>
  <c r="F191" i="1"/>
  <c r="D191" i="1" s="1"/>
  <c r="I201" i="1"/>
  <c r="F203" i="1"/>
  <c r="Q35" i="1"/>
  <c r="Q87" i="1"/>
  <c r="T86" i="1"/>
  <c r="T85" i="1" s="1"/>
  <c r="L123" i="1"/>
  <c r="K128" i="1"/>
  <c r="N144" i="1"/>
  <c r="L157" i="1"/>
  <c r="M156" i="1"/>
  <c r="M154" i="1" s="1"/>
  <c r="K196" i="1"/>
  <c r="F196" i="1"/>
  <c r="D196" i="1" s="1"/>
  <c r="V203" i="1"/>
  <c r="AB209" i="1"/>
  <c r="AB208" i="1" s="1"/>
  <c r="AB207" i="1" s="1"/>
  <c r="AB206" i="1" s="1"/>
  <c r="E209" i="1"/>
  <c r="AC208" i="1"/>
  <c r="AC207" i="1" s="1"/>
  <c r="AC206" i="1" s="1"/>
  <c r="AC201" i="1" s="1"/>
  <c r="V92" i="1"/>
  <c r="F92" i="1" s="1"/>
  <c r="L101" i="1"/>
  <c r="F112" i="1"/>
  <c r="F130" i="1"/>
  <c r="Q129" i="1"/>
  <c r="AD175" i="1"/>
  <c r="AD174" i="1" s="1"/>
  <c r="G201" i="1"/>
  <c r="E114" i="1"/>
  <c r="K145" i="1"/>
  <c r="X156" i="1"/>
  <c r="X154" i="1" s="1"/>
  <c r="E162" i="1"/>
  <c r="D162" i="1" s="1"/>
  <c r="K166" i="1"/>
  <c r="E171" i="1"/>
  <c r="E182" i="1"/>
  <c r="E187" i="1"/>
  <c r="N212" i="1"/>
  <c r="N211" i="1" s="1"/>
  <c r="N210" i="1" s="1"/>
  <c r="N201" i="1" s="1"/>
  <c r="Z110" i="1"/>
  <c r="L130" i="1"/>
  <c r="Y147" i="1"/>
  <c r="Y144" i="1" s="1"/>
  <c r="L155" i="1"/>
  <c r="Z156" i="1"/>
  <c r="Z154" i="1" s="1"/>
  <c r="AB158" i="1"/>
  <c r="AB156" i="1" s="1"/>
  <c r="AB154" i="1" s="1"/>
  <c r="E192" i="1"/>
  <c r="L194" i="1"/>
  <c r="Y204" i="1"/>
  <c r="Y203" i="1" s="1"/>
  <c r="L181" i="1"/>
  <c r="L176" i="1" s="1"/>
  <c r="E186" i="1"/>
  <c r="Z176" i="1"/>
  <c r="Z175" i="1" s="1"/>
  <c r="Z174" i="1" s="1"/>
  <c r="Z203" i="1"/>
  <c r="Z202" i="1" s="1"/>
  <c r="AB204" i="1"/>
  <c r="AB203" i="1" s="1"/>
  <c r="E97" i="1"/>
  <c r="D97" i="1" s="1"/>
  <c r="AB188" i="1"/>
  <c r="AB176" i="1" s="1"/>
  <c r="AB175" i="1" s="1"/>
  <c r="AB174" i="1" s="1"/>
  <c r="V202" i="1"/>
  <c r="E205" i="1"/>
  <c r="D205" i="1" s="1"/>
  <c r="Q116" i="1"/>
  <c r="F151" i="1"/>
  <c r="D151" i="1" s="1"/>
  <c r="Z165" i="1"/>
  <c r="E189" i="1"/>
  <c r="S194" i="1"/>
  <c r="W212" i="1"/>
  <c r="W211" i="1" s="1"/>
  <c r="W210" i="1" s="1"/>
  <c r="W201" i="1" s="1"/>
  <c r="V209" i="1"/>
  <c r="M165" i="1"/>
  <c r="E183" i="1"/>
  <c r="D183" i="1" s="1"/>
  <c r="E188" i="1"/>
  <c r="E198" i="1"/>
  <c r="Q203" i="1"/>
  <c r="W194" i="1"/>
  <c r="K198" i="1" l="1"/>
  <c r="F198" i="1"/>
  <c r="D198" i="1" s="1"/>
  <c r="K189" i="1"/>
  <c r="F189" i="1"/>
  <c r="D189" i="1" s="1"/>
  <c r="D26" i="1"/>
  <c r="D38" i="1"/>
  <c r="V110" i="1"/>
  <c r="F111" i="1"/>
  <c r="F110" i="1" s="1"/>
  <c r="D127" i="1"/>
  <c r="F74" i="1"/>
  <c r="F118" i="1"/>
  <c r="F116" i="1" s="1"/>
  <c r="V116" i="1"/>
  <c r="K160" i="1"/>
  <c r="E160" i="1"/>
  <c r="F178" i="1"/>
  <c r="D178" i="1" s="1"/>
  <c r="K178" i="1"/>
  <c r="F180" i="1"/>
  <c r="D180" i="1" s="1"/>
  <c r="K180" i="1"/>
  <c r="D72" i="1"/>
  <c r="D146" i="1"/>
  <c r="AD86" i="1"/>
  <c r="AD85" i="1" s="1"/>
  <c r="AD79" i="1" s="1"/>
  <c r="AD8" i="1" s="1"/>
  <c r="K203" i="1"/>
  <c r="D28" i="1"/>
  <c r="F35" i="1"/>
  <c r="K179" i="1"/>
  <c r="F179" i="1"/>
  <c r="D179" i="1" s="1"/>
  <c r="D150" i="1"/>
  <c r="D37" i="1"/>
  <c r="D22" i="1"/>
  <c r="D40" i="1"/>
  <c r="D54" i="1"/>
  <c r="D106" i="1"/>
  <c r="V12" i="1"/>
  <c r="F12" i="1" s="1"/>
  <c r="W11" i="1"/>
  <c r="K200" i="1"/>
  <c r="F200" i="1"/>
  <c r="D200" i="1" s="1"/>
  <c r="K52" i="1"/>
  <c r="D23" i="1"/>
  <c r="D18" i="1"/>
  <c r="D45" i="1"/>
  <c r="V154" i="1"/>
  <c r="P79" i="1"/>
  <c r="P8" i="1" s="1"/>
  <c r="G79" i="1"/>
  <c r="AE184" i="1"/>
  <c r="D143" i="1"/>
  <c r="D49" i="1"/>
  <c r="K137" i="1"/>
  <c r="E137" i="1"/>
  <c r="D137" i="1" s="1"/>
  <c r="K135" i="1"/>
  <c r="E135" i="1"/>
  <c r="D135" i="1" s="1"/>
  <c r="Z10" i="1"/>
  <c r="Y11" i="1"/>
  <c r="K159" i="1"/>
  <c r="E159" i="1"/>
  <c r="D159" i="1" s="1"/>
  <c r="K167" i="1"/>
  <c r="E167" i="1"/>
  <c r="D167" i="1" s="1"/>
  <c r="H79" i="1"/>
  <c r="H8" i="1" s="1"/>
  <c r="D75" i="1"/>
  <c r="J79" i="1"/>
  <c r="J8" i="1" s="1"/>
  <c r="D58" i="1"/>
  <c r="N16" i="1"/>
  <c r="N15" i="1" s="1"/>
  <c r="N14" i="1" s="1"/>
  <c r="D141" i="1"/>
  <c r="X175" i="1"/>
  <c r="X174" i="1" s="1"/>
  <c r="D47" i="1"/>
  <c r="L175" i="1"/>
  <c r="L174" i="1" s="1"/>
  <c r="D77" i="1"/>
  <c r="M16" i="1"/>
  <c r="M15" i="1" s="1"/>
  <c r="M14" i="1" s="1"/>
  <c r="D55" i="1"/>
  <c r="R175" i="1"/>
  <c r="R174" i="1" s="1"/>
  <c r="R79" i="1" s="1"/>
  <c r="D121" i="1"/>
  <c r="D76" i="1"/>
  <c r="U79" i="1"/>
  <c r="U8" i="1" s="1"/>
  <c r="Y129" i="1"/>
  <c r="D166" i="1"/>
  <c r="D105" i="1"/>
  <c r="E41" i="1"/>
  <c r="K41" i="1"/>
  <c r="E80" i="1"/>
  <c r="D80" i="1" s="1"/>
  <c r="K80" i="1"/>
  <c r="E36" i="1"/>
  <c r="K36" i="1"/>
  <c r="K34" i="1" s="1"/>
  <c r="K32" i="1" s="1"/>
  <c r="L34" i="1"/>
  <c r="L32" i="1" s="1"/>
  <c r="E59" i="1"/>
  <c r="D59" i="1" s="1"/>
  <c r="K59" i="1"/>
  <c r="D94" i="1"/>
  <c r="D115" i="1"/>
  <c r="D78" i="1"/>
  <c r="D65" i="1"/>
  <c r="D140" i="1"/>
  <c r="D70" i="1"/>
  <c r="D139" i="1"/>
  <c r="AC16" i="1"/>
  <c r="AC15" i="1" s="1"/>
  <c r="AC14" i="1" s="1"/>
  <c r="D71" i="1"/>
  <c r="K42" i="1"/>
  <c r="F42" i="1"/>
  <c r="D63" i="1"/>
  <c r="V176" i="1"/>
  <c r="V175" i="1" s="1"/>
  <c r="V174" i="1" s="1"/>
  <c r="D128" i="1"/>
  <c r="D67" i="1"/>
  <c r="W86" i="1"/>
  <c r="W85" i="1" s="1"/>
  <c r="D133" i="1"/>
  <c r="D153" i="1"/>
  <c r="V103" i="1"/>
  <c r="V99" i="1" s="1"/>
  <c r="D19" i="1"/>
  <c r="Y99" i="1"/>
  <c r="D170" i="1"/>
  <c r="I79" i="1"/>
  <c r="I8" i="1" s="1"/>
  <c r="M86" i="1"/>
  <c r="M85" i="1" s="1"/>
  <c r="M79" i="1" s="1"/>
  <c r="D188" i="1"/>
  <c r="E66" i="1"/>
  <c r="K66" i="1"/>
  <c r="L110" i="1"/>
  <c r="K110" i="1" s="1"/>
  <c r="E111" i="1"/>
  <c r="K111" i="1"/>
  <c r="K46" i="1"/>
  <c r="E46" i="1"/>
  <c r="D46" i="1" s="1"/>
  <c r="F147" i="1"/>
  <c r="V144" i="1"/>
  <c r="K161" i="1"/>
  <c r="E161" i="1"/>
  <c r="D161" i="1" s="1"/>
  <c r="K168" i="1"/>
  <c r="L165" i="1"/>
  <c r="E168" i="1"/>
  <c r="K48" i="1"/>
  <c r="E48" i="1"/>
  <c r="D48" i="1" s="1"/>
  <c r="E132" i="1"/>
  <c r="D132" i="1" s="1"/>
  <c r="K132" i="1"/>
  <c r="E122" i="1"/>
  <c r="D122" i="1" s="1"/>
  <c r="K122" i="1"/>
  <c r="K31" i="1"/>
  <c r="E31" i="1"/>
  <c r="D31" i="1" s="1"/>
  <c r="F100" i="1"/>
  <c r="D100" i="1" s="1"/>
  <c r="AB35" i="1"/>
  <c r="AB34" i="1"/>
  <c r="AB32" i="1" s="1"/>
  <c r="AA86" i="1"/>
  <c r="AA85" i="1" s="1"/>
  <c r="AA79" i="1" s="1"/>
  <c r="AA8" i="1" s="1"/>
  <c r="Y119" i="1"/>
  <c r="K127" i="1"/>
  <c r="O16" i="1"/>
  <c r="O15" i="1" s="1"/>
  <c r="O14" i="1" s="1"/>
  <c r="L87" i="1"/>
  <c r="K88" i="1"/>
  <c r="K87" i="1" s="1"/>
  <c r="O86" i="1"/>
  <c r="O85" i="1" s="1"/>
  <c r="O79" i="1" s="1"/>
  <c r="AC86" i="1"/>
  <c r="AC85" i="1" s="1"/>
  <c r="AC79" i="1" s="1"/>
  <c r="AB99" i="1"/>
  <c r="T175" i="1"/>
  <c r="T174" i="1" s="1"/>
  <c r="T79" i="1" s="1"/>
  <c r="T8" i="1" s="1"/>
  <c r="E42" i="1"/>
  <c r="Q14" i="1"/>
  <c r="K73" i="1"/>
  <c r="E73" i="1"/>
  <c r="D73" i="1" s="1"/>
  <c r="E90" i="1"/>
  <c r="D90" i="1" s="1"/>
  <c r="K90" i="1"/>
  <c r="K185" i="1"/>
  <c r="K103" i="1"/>
  <c r="E68" i="1"/>
  <c r="D102" i="1"/>
  <c r="L44" i="1"/>
  <c r="E93" i="1"/>
  <c r="D93" i="1" s="1"/>
  <c r="D142" i="1"/>
  <c r="K199" i="1"/>
  <c r="X86" i="1"/>
  <c r="X85" i="1" s="1"/>
  <c r="K94" i="1"/>
  <c r="E13" i="1"/>
  <c r="D13" i="1" s="1"/>
  <c r="F129" i="1"/>
  <c r="D187" i="1"/>
  <c r="K92" i="1"/>
  <c r="E92" i="1"/>
  <c r="D92" i="1" s="1"/>
  <c r="D182" i="1"/>
  <c r="E203" i="1"/>
  <c r="F34" i="1"/>
  <c r="F32" i="1" s="1"/>
  <c r="D134" i="1"/>
  <c r="X16" i="1"/>
  <c r="X15" i="1" s="1"/>
  <c r="X14" i="1" s="1"/>
  <c r="E88" i="1"/>
  <c r="W175" i="1"/>
  <c r="W174" i="1" s="1"/>
  <c r="E202" i="1"/>
  <c r="D112" i="1"/>
  <c r="F190" i="1"/>
  <c r="D190" i="1" s="1"/>
  <c r="D125" i="1"/>
  <c r="N86" i="1"/>
  <c r="N85" i="1" s="1"/>
  <c r="N79" i="1" s="1"/>
  <c r="D184" i="1"/>
  <c r="K184" i="1"/>
  <c r="AB129" i="1"/>
  <c r="D185" i="1"/>
  <c r="L35" i="1"/>
  <c r="K35" i="1" s="1"/>
  <c r="F156" i="1"/>
  <c r="F154" i="1" s="1"/>
  <c r="D203" i="1"/>
  <c r="F197" i="1"/>
  <c r="D197" i="1" s="1"/>
  <c r="V129" i="1"/>
  <c r="F88" i="1"/>
  <c r="F87" i="1" s="1"/>
  <c r="D158" i="1"/>
  <c r="F41" i="1"/>
  <c r="E118" i="1"/>
  <c r="K118" i="1"/>
  <c r="V165" i="1"/>
  <c r="F171" i="1"/>
  <c r="V89" i="1"/>
  <c r="Z86" i="1"/>
  <c r="Z85" i="1" s="1"/>
  <c r="Z79" i="1" s="1"/>
  <c r="E84" i="1"/>
  <c r="D84" i="1" s="1"/>
  <c r="K84" i="1"/>
  <c r="D117" i="1"/>
  <c r="K101" i="1"/>
  <c r="E101" i="1"/>
  <c r="D101" i="1" s="1"/>
  <c r="D29" i="1"/>
  <c r="E194" i="1"/>
  <c r="E82" i="1"/>
  <c r="D82" i="1" s="1"/>
  <c r="K82" i="1"/>
  <c r="W16" i="1"/>
  <c r="W15" i="1" s="1"/>
  <c r="W14" i="1" s="1"/>
  <c r="G14" i="1"/>
  <c r="V208" i="1"/>
  <c r="V207" i="1" s="1"/>
  <c r="V206" i="1" s="1"/>
  <c r="V201" i="1" s="1"/>
  <c r="F209" i="1"/>
  <c r="E131" i="1"/>
  <c r="D131" i="1" s="1"/>
  <c r="K131" i="1"/>
  <c r="AB10" i="1"/>
  <c r="AC9" i="1"/>
  <c r="K81" i="1"/>
  <c r="E81" i="1"/>
  <c r="D81" i="1" s="1"/>
  <c r="V56" i="1"/>
  <c r="F57" i="1"/>
  <c r="E103" i="1"/>
  <c r="E52" i="1"/>
  <c r="Q16" i="1"/>
  <c r="F89" i="1"/>
  <c r="F104" i="1"/>
  <c r="E62" i="1"/>
  <c r="D62" i="1" s="1"/>
  <c r="K62" i="1"/>
  <c r="Z16" i="1"/>
  <c r="Z15" i="1" s="1"/>
  <c r="Z14" i="1" s="1"/>
  <c r="K12" i="1"/>
  <c r="G10" i="1"/>
  <c r="K123" i="1"/>
  <c r="E123" i="1"/>
  <c r="E212" i="1"/>
  <c r="E211" i="1" s="1"/>
  <c r="E210" i="1" s="1"/>
  <c r="D213" i="1"/>
  <c r="D212" i="1" s="1"/>
  <c r="D211" i="1" s="1"/>
  <c r="D210" i="1" s="1"/>
  <c r="Q86" i="1"/>
  <c r="Q85" i="1" s="1"/>
  <c r="AB56" i="1"/>
  <c r="M10" i="1"/>
  <c r="L11" i="1"/>
  <c r="K11" i="1" s="1"/>
  <c r="E12" i="1"/>
  <c r="E120" i="1"/>
  <c r="K120" i="1"/>
  <c r="L119" i="1"/>
  <c r="Z201" i="1"/>
  <c r="Y202" i="1"/>
  <c r="Y201" i="1" s="1"/>
  <c r="R9" i="1"/>
  <c r="Q10" i="1"/>
  <c r="L56" i="1"/>
  <c r="K91" i="1"/>
  <c r="L89" i="1"/>
  <c r="E91" i="1"/>
  <c r="L99" i="1"/>
  <c r="S175" i="1"/>
  <c r="S174" i="1" s="1"/>
  <c r="S79" i="1" s="1"/>
  <c r="S8" i="1" s="1"/>
  <c r="F195" i="1"/>
  <c r="Q194" i="1"/>
  <c r="F177" i="1"/>
  <c r="Q176" i="1"/>
  <c r="K177" i="1"/>
  <c r="E208" i="1"/>
  <c r="E207" i="1" s="1"/>
  <c r="E206" i="1" s="1"/>
  <c r="K155" i="1"/>
  <c r="E155" i="1"/>
  <c r="K148" i="1"/>
  <c r="K144" i="1" s="1"/>
  <c r="E148" i="1"/>
  <c r="F68" i="1"/>
  <c r="D69" i="1"/>
  <c r="E109" i="1"/>
  <c r="L107" i="1"/>
  <c r="K109" i="1"/>
  <c r="K107" i="1" s="1"/>
  <c r="K50" i="1"/>
  <c r="E50" i="1"/>
  <c r="AB201" i="1"/>
  <c r="L129" i="1"/>
  <c r="K130" i="1"/>
  <c r="E130" i="1"/>
  <c r="F202" i="1"/>
  <c r="Q201" i="1"/>
  <c r="K202" i="1"/>
  <c r="K201" i="1" s="1"/>
  <c r="L201" i="1"/>
  <c r="F52" i="1"/>
  <c r="F44" i="1" s="1"/>
  <c r="Y34" i="1"/>
  <c r="Y32" i="1" s="1"/>
  <c r="Y16" i="1" s="1"/>
  <c r="Y15" i="1" s="1"/>
  <c r="Y14" i="1" s="1"/>
  <c r="K181" i="1"/>
  <c r="E181" i="1"/>
  <c r="D181" i="1" s="1"/>
  <c r="V119" i="1"/>
  <c r="F120" i="1"/>
  <c r="F119" i="1" s="1"/>
  <c r="F109" i="1"/>
  <c r="F107" i="1" s="1"/>
  <c r="V107" i="1"/>
  <c r="K157" i="1"/>
  <c r="E157" i="1"/>
  <c r="L156" i="1"/>
  <c r="L154" i="1" s="1"/>
  <c r="L144" i="1"/>
  <c r="D108" i="1"/>
  <c r="K116" i="1"/>
  <c r="E74" i="1"/>
  <c r="K64" i="1"/>
  <c r="E64" i="1"/>
  <c r="D64" i="1" s="1"/>
  <c r="V52" i="1"/>
  <c r="V44" i="1" s="1"/>
  <c r="D74" i="1" l="1"/>
  <c r="F165" i="1"/>
  <c r="D171" i="1"/>
  <c r="K194" i="1"/>
  <c r="W10" i="1"/>
  <c r="V11" i="1"/>
  <c r="F11" i="1" s="1"/>
  <c r="Z9" i="1"/>
  <c r="Y10" i="1"/>
  <c r="N8" i="1"/>
  <c r="N2" i="1" s="1"/>
  <c r="K165" i="1"/>
  <c r="X79" i="1"/>
  <c r="X8" i="1" s="1"/>
  <c r="K156" i="1"/>
  <c r="K154" i="1" s="1"/>
  <c r="L14" i="1"/>
  <c r="AB86" i="1"/>
  <c r="AB85" i="1" s="1"/>
  <c r="AB79" i="1" s="1"/>
  <c r="D41" i="1"/>
  <c r="AB16" i="1"/>
  <c r="AB15" i="1" s="1"/>
  <c r="AB14" i="1" s="1"/>
  <c r="K44" i="1"/>
  <c r="K129" i="1"/>
  <c r="D36" i="1"/>
  <c r="D34" i="1" s="1"/>
  <c r="D32" i="1" s="1"/>
  <c r="E34" i="1"/>
  <c r="E32" i="1" s="1"/>
  <c r="E110" i="1"/>
  <c r="D111" i="1"/>
  <c r="D110" i="1" s="1"/>
  <c r="D168" i="1"/>
  <c r="E165" i="1"/>
  <c r="V86" i="1"/>
  <c r="V85" i="1" s="1"/>
  <c r="V79" i="1" s="1"/>
  <c r="Y86" i="1"/>
  <c r="Y85" i="1" s="1"/>
  <c r="Y79" i="1" s="1"/>
  <c r="L16" i="1"/>
  <c r="K89" i="1"/>
  <c r="E201" i="1"/>
  <c r="F208" i="1"/>
  <c r="F207" i="1" s="1"/>
  <c r="F206" i="1" s="1"/>
  <c r="F201" i="1" s="1"/>
  <c r="D209" i="1"/>
  <c r="D208" i="1" s="1"/>
  <c r="D207" i="1" s="1"/>
  <c r="D206" i="1" s="1"/>
  <c r="F144" i="1"/>
  <c r="D147" i="1"/>
  <c r="W79" i="1"/>
  <c r="D42" i="1"/>
  <c r="D12" i="1"/>
  <c r="D68" i="1"/>
  <c r="D118" i="1"/>
  <c r="D116" i="1" s="1"/>
  <c r="E116" i="1"/>
  <c r="E87" i="1"/>
  <c r="D88" i="1"/>
  <c r="D87" i="1" s="1"/>
  <c r="E35" i="1"/>
  <c r="D35" i="1" s="1"/>
  <c r="E11" i="1"/>
  <c r="K99" i="1"/>
  <c r="K56" i="1"/>
  <c r="O8" i="1"/>
  <c r="O2" i="1" s="1"/>
  <c r="E176" i="1"/>
  <c r="E175" i="1" s="1"/>
  <c r="E174" i="1" s="1"/>
  <c r="R8" i="1"/>
  <c r="Q8" i="1" s="1"/>
  <c r="Q9" i="1"/>
  <c r="F194" i="1"/>
  <c r="D195" i="1"/>
  <c r="D194" i="1" s="1"/>
  <c r="D57" i="1"/>
  <c r="F56" i="1"/>
  <c r="D202" i="1"/>
  <c r="D50" i="1"/>
  <c r="E44" i="1"/>
  <c r="F103" i="1"/>
  <c r="F99" i="1" s="1"/>
  <c r="D104" i="1"/>
  <c r="D103" i="1" s="1"/>
  <c r="D99" i="1" s="1"/>
  <c r="E56" i="1"/>
  <c r="E107" i="1"/>
  <c r="D109" i="1"/>
  <c r="D107" i="1" s="1"/>
  <c r="G9" i="1"/>
  <c r="D155" i="1"/>
  <c r="E156" i="1"/>
  <c r="E154" i="1" s="1"/>
  <c r="D157" i="1"/>
  <c r="L86" i="1"/>
  <c r="L85" i="1" s="1"/>
  <c r="L79" i="1" s="1"/>
  <c r="L10" i="1"/>
  <c r="K10" i="1" s="1"/>
  <c r="M9" i="1"/>
  <c r="D177" i="1"/>
  <c r="F176" i="1"/>
  <c r="E129" i="1"/>
  <c r="D130" i="1"/>
  <c r="D129" i="1" s="1"/>
  <c r="D91" i="1"/>
  <c r="D89" i="1" s="1"/>
  <c r="E89" i="1"/>
  <c r="AC8" i="1"/>
  <c r="AF3" i="1" s="1"/>
  <c r="AG1" i="1" s="1"/>
  <c r="AB9" i="1"/>
  <c r="E99" i="1"/>
  <c r="V16" i="1"/>
  <c r="V15" i="1" s="1"/>
  <c r="V14" i="1" s="1"/>
  <c r="F14" i="1" s="1"/>
  <c r="K176" i="1"/>
  <c r="Q15" i="1"/>
  <c r="D148" i="1"/>
  <c r="E144" i="1"/>
  <c r="K119" i="1"/>
  <c r="E119" i="1"/>
  <c r="D120" i="1"/>
  <c r="D119" i="1" s="1"/>
  <c r="Q175" i="1"/>
  <c r="Q174" i="1" s="1"/>
  <c r="Q79" i="1" s="1"/>
  <c r="D11" i="1" l="1"/>
  <c r="K175" i="1"/>
  <c r="K174" i="1" s="1"/>
  <c r="W9" i="1"/>
  <c r="V10" i="1"/>
  <c r="F10" i="1" s="1"/>
  <c r="Y9" i="1"/>
  <c r="Y8" i="1" s="1"/>
  <c r="Z8" i="1"/>
  <c r="K14" i="1"/>
  <c r="E14" i="1"/>
  <c r="AB8" i="1"/>
  <c r="K86" i="1"/>
  <c r="K85" i="1" s="1"/>
  <c r="D201" i="1"/>
  <c r="K16" i="1"/>
  <c r="L15" i="1"/>
  <c r="E16" i="1"/>
  <c r="D56" i="1"/>
  <c r="F86" i="1"/>
  <c r="F85" i="1" s="1"/>
  <c r="D144" i="1"/>
  <c r="F175" i="1"/>
  <c r="F174" i="1" s="1"/>
  <c r="E10" i="1"/>
  <c r="G8" i="1"/>
  <c r="E86" i="1"/>
  <c r="E85" i="1" s="1"/>
  <c r="E79" i="1" s="1"/>
  <c r="F15" i="1"/>
  <c r="M8" i="1"/>
  <c r="L9" i="1"/>
  <c r="F16" i="1"/>
  <c r="K79" i="1" l="1"/>
  <c r="D10" i="1"/>
  <c r="V9" i="1"/>
  <c r="W8" i="1"/>
  <c r="K15" i="1"/>
  <c r="E15" i="1"/>
  <c r="F79" i="1"/>
  <c r="K9" i="1"/>
  <c r="E9" i="1"/>
  <c r="L8" i="1"/>
  <c r="K8" i="1" s="1"/>
  <c r="M2" i="1"/>
  <c r="V8" i="1" l="1"/>
  <c r="F9" i="1"/>
  <c r="D9" i="1" s="1"/>
  <c r="AE3" i="1"/>
  <c r="AE15" i="1" s="1"/>
  <c r="E8" i="1"/>
  <c r="D2" i="1" s="1"/>
  <c r="F8" i="1" l="1"/>
  <c r="AE4" i="1"/>
  <c r="AE182" i="1"/>
  <c r="AG8" i="1"/>
  <c r="AI8" i="1" s="1"/>
  <c r="AF12" i="1"/>
  <c r="AE108" i="1"/>
</calcChain>
</file>

<file path=xl/sharedStrings.xml><?xml version="1.0" encoding="utf-8"?>
<sst xmlns="http://schemas.openxmlformats.org/spreadsheetml/2006/main" count="531" uniqueCount="362">
  <si>
    <t xml:space="preserve">วงเงินตามร่างพระราชบัญญัติงบประมาณรายจ่ายประจำปีงบประมาณ พ.ศ. 2568 </t>
  </si>
  <si>
    <t>เกินกรอบ 67</t>
  </si>
  <si>
    <t xml:space="preserve">           งบรายจ่าย          </t>
  </si>
  <si>
    <t>หน่วย
งาน</t>
  </si>
  <si>
    <t>พิจารณา 68</t>
  </si>
  <si>
    <t>งบบุคลากร</t>
  </si>
  <si>
    <t>รวมทั้งสิ้น
งบดำเนินงาน</t>
  </si>
  <si>
    <t>งบดำเนินงาน (รายจ่ายประจำ)</t>
  </si>
  <si>
    <t>งบดำเนินงาน (รายจ่ายลงทุน)</t>
  </si>
  <si>
    <t>งบลงทุน</t>
  </si>
  <si>
    <t>งบเงินอุดหนุน</t>
  </si>
  <si>
    <t>งบรายจ่ายอื่น</t>
  </si>
  <si>
    <t>รวมทั้งสิ้น</t>
  </si>
  <si>
    <t>1. ประจำ</t>
  </si>
  <si>
    <t>2. ลงทุน</t>
  </si>
  <si>
    <t>ค่าจ้าง</t>
  </si>
  <si>
    <t>พนักงาน</t>
  </si>
  <si>
    <t>ค่าตอบแทน</t>
  </si>
  <si>
    <t>ค่าใช้สอย</t>
  </si>
  <si>
    <t>ค่าวัสดุ</t>
  </si>
  <si>
    <t>ค่า</t>
  </si>
  <si>
    <t>ที่ดินและ</t>
  </si>
  <si>
    <t>รายจ่าย
ประจำ</t>
  </si>
  <si>
    <t>รายจ่าย
ลงทุน</t>
  </si>
  <si>
    <t>รวมงบประมาณทั้งสิ้น  7 แผนงาน 1 ผลผลิต 5 โครงการ 1 รายการ 22 กิจกรรมหลัก 120 กิจกรรมย่อย</t>
  </si>
  <si>
    <t>1. แผนงานบุคลากรภาครัฐ</t>
  </si>
  <si>
    <t>1.) แผนงานรองบุคลากรภาครัฐอนุรักษ์ ฟื้นฟู และป้องกันทรัพยากรธรรมชาติ</t>
  </si>
  <si>
    <t>1.1) รายการค่าใช้จ่ายบุคลากรภาครัฐ อนุรักษ์ ฟื้นฟู และป้องกันทรัพยากรธรรมชาติ</t>
  </si>
  <si>
    <t xml:space="preserve"> (1.) กิจกรรมหลักบุคลากรภาครัฐกรมป่าไม้</t>
  </si>
  <si>
    <t>(1.1)</t>
  </si>
  <si>
    <t xml:space="preserve"> กิจกรรมบุคลากรภาครัฐกรมป่าไม้</t>
  </si>
  <si>
    <t>2. แผนงานพื้นฐาน</t>
  </si>
  <si>
    <t>อื่นๆ</t>
  </si>
  <si>
    <t>2.1 แผนงานพื้นฐานด้านการสร้างการเติบโตบนคุณภาพชีวิตที่เป็นมิตรต่อสิ่งแวดล้อม</t>
  </si>
  <si>
    <t>1.1) ผลผลิต พื้นที่ป่าไม้ได้รับการบริหารจัดการ</t>
  </si>
  <si>
    <t>(1.2)</t>
  </si>
  <si>
    <t xml:space="preserve"> กิจกรรมดูแลรักษาและจัดเก็บไม้ของกลางป่าสาละวิน</t>
  </si>
  <si>
    <t>สปฟ.</t>
  </si>
  <si>
    <t xml:space="preserve"> (2.) กิจกรรมหลักจัดการที่ดินป่าไม้</t>
  </si>
  <si>
    <t>(2.1)</t>
  </si>
  <si>
    <t xml:space="preserve"> กิจกรรมจัดการที่ดินป่าไม้ </t>
  </si>
  <si>
    <t>สจด.</t>
  </si>
  <si>
    <t>(2.2)</t>
  </si>
  <si>
    <t xml:space="preserve"> กิจกรรมจัดการแนวเขตป่าสงวนแห่งชาติ</t>
  </si>
  <si>
    <t>(2.3)</t>
  </si>
  <si>
    <t xml:space="preserve"> กิจกรรมขยายผลโครงการหลวงเพื่อแก้ปัญหาพื้นที่ปลูกฝิ่นอย่างยั่งยืน</t>
  </si>
  <si>
    <t xml:space="preserve"> โครงการจัดการทรัพยากรป่าไม้เพื่อสนับสนุนโครงการหลวง</t>
  </si>
  <si>
    <t>สผส.</t>
  </si>
  <si>
    <t xml:space="preserve"> - กิจกรรมโครงการหลวง</t>
  </si>
  <si>
    <t>สปส.</t>
  </si>
  <si>
    <t xml:space="preserve"> - กิจกรรมส่งเสริมการจัดการป่าชุมชนในพื้นที่โครงการหลวง</t>
  </si>
  <si>
    <t>สจช.</t>
  </si>
  <si>
    <t xml:space="preserve"> - กิจกรรมโครงการหลวง (พระราชดำริ)</t>
  </si>
  <si>
    <t>สคร.</t>
  </si>
  <si>
    <t>(2.4)</t>
  </si>
  <si>
    <t xml:space="preserve"> โครงการจัดการทรัพยากรป่าไม้เพื่อสนับสนุนโครงการขยายผลโครงการหลวง</t>
  </si>
  <si>
    <t xml:space="preserve"> - กิจกรรมโครงการขยายผลโครงการหลวง</t>
  </si>
  <si>
    <t xml:space="preserve"> - กิจกรรมโครงการขยายผลโครงการหลวง (พระราชดำริ)</t>
  </si>
  <si>
    <t>(3.1)</t>
  </si>
  <si>
    <t xml:space="preserve"> กิจกรรมโครงการส่งเสริมการปลูกต้นไม้เพื่อเศรษฐกิจ สังคม สิ่งแวดล้อม</t>
  </si>
  <si>
    <t>สสป.</t>
  </si>
  <si>
    <t xml:space="preserve"> (1) กิจกรรมหลักฟื้นฟูป่าไม้</t>
  </si>
  <si>
    <t>(4.1)</t>
  </si>
  <si>
    <t xml:space="preserve"> กิจกรรมปลูกป่า</t>
  </si>
  <si>
    <t xml:space="preserve"> กิจกรรมบำรุงรักษาป่า</t>
  </si>
  <si>
    <t xml:space="preserve"> - กิจกรรมบำรุงรักษาป่า (งานบำรุงรักษาป่า) </t>
  </si>
  <si>
    <t xml:space="preserve"> - กิจกรรมบำรุงรักษาป่า (งานพัฒนาวนศาสตร์ชุมชน ) </t>
  </si>
  <si>
    <t xml:space="preserve"> - กิจกรรมบำรุงรักษาป่า (งานโครงการพระราชดำริและกิจการพิเศษ) </t>
  </si>
  <si>
    <t xml:space="preserve"> - กิจกรรมบำรุงรักษาป่า (งานบริหารจัดการงานวิจัย) </t>
  </si>
  <si>
    <t>(4.4)</t>
  </si>
  <si>
    <t xml:space="preserve"> โครงการเพาะชำกล้าไม้เพื่อเตรียมจัดทำกล้าไม้ขนาดใหญ่</t>
  </si>
  <si>
    <t>(4.5)</t>
  </si>
  <si>
    <t xml:space="preserve"> โครงการค่าชดเชยการดูแลรักษาสวนป่าขององค์การอุตสาหกรรมป่าไม้</t>
  </si>
  <si>
    <t>กิจกรรมโครงการกล้าไม้พันธุ์ดีขยายพันธ์โดยวิธีการปักชำ (Cutting Technique) รวมกับเพาะชำสีเขียว</t>
  </si>
  <si>
    <t xml:space="preserve"> - กิจกรรมบำรุงรักษาป่า (งานเศรษฐกิจการป่าไม้) </t>
  </si>
  <si>
    <t>สศม.</t>
  </si>
  <si>
    <t xml:space="preserve"> (2) กิจกรรมหลักส่งเสริมและพัฒนาการป่าไม้</t>
  </si>
  <si>
    <t xml:space="preserve"> กิจกรรมพัฒนาและถ่ายทอดองค์ความรู้ </t>
  </si>
  <si>
    <t xml:space="preserve"> กิจกรรมบริหารจัดการงานวิจัย  </t>
  </si>
  <si>
    <t xml:space="preserve">กิจกรรมส่งเสริมบทบาทพระสงฆ์ฟื้นฟูและพัฒนาป่าไม้ </t>
  </si>
  <si>
    <t xml:space="preserve"> กิจกรรมโครงการอนุรักษ์พันธุกรรมพืชอันเนื่องมาจากพระราชดำริ 
สมเด็จพระเทพรัตนราชสุดาฯ สยามบรมราชกุมารี</t>
  </si>
  <si>
    <t>(2.5)</t>
  </si>
  <si>
    <t xml:space="preserve"> กิจกรรมโครงการพัฒนาป่าไม้อันเนื่องมาจากพระราชดำริ</t>
  </si>
  <si>
    <t>(2.6)</t>
  </si>
  <si>
    <t xml:space="preserve"> กิจกรรมโครงการส่งเสริมและพัฒนาพันธุ์ไม้ป่าดิบชื้นเป็นพืชเศรษฐกิจ จังหวัดยะลา </t>
  </si>
  <si>
    <t>(2.7)</t>
  </si>
  <si>
    <t xml:space="preserve"> กิจกรรมโครงการปิดทองหลังพระสืบสานแนวพระราชดำริ </t>
  </si>
  <si>
    <t>(2.8)</t>
  </si>
  <si>
    <t xml:space="preserve"> กิจกรรมเพาะชำกล้าไม้เพื่อส่งเสริมงานป่าไม้</t>
  </si>
  <si>
    <t xml:space="preserve"> - กิจกรรมเพาะชำกล้าไม้เพื่อส่งเสริมงานป่าไม้ (งานบริหารจัดการงานวิจัย) </t>
  </si>
  <si>
    <t xml:space="preserve"> - กิจกรรมเพาะชำกล้าไม้เพื่อส่งเสริมงานป่าไม้ (งานโครงการพระราชดำริและกิจการพิเศษ) </t>
  </si>
  <si>
    <t xml:space="preserve"> - กิจกรรมเพาะชำกล้าไม้เพื่อส่งเสริมงานป่าไม้ (งานส่งเสริมบทบาทพระสงฆ์ฟื้นฟูและพัฒนาป่าไม้) </t>
  </si>
  <si>
    <t xml:space="preserve"> (3) กิจกรรมหลักบริหารจัดการงานป่าไม้</t>
  </si>
  <si>
    <t xml:space="preserve"> กิจกรรมอำนวยการงานบริหารกลาง</t>
  </si>
  <si>
    <t>(3.2)</t>
  </si>
  <si>
    <t xml:space="preserve"> กิจกรรมอำนวยการงานประชาสัมพันธ์ </t>
  </si>
  <si>
    <t>(3.3)</t>
  </si>
  <si>
    <t xml:space="preserve"> กิจกรรมอำนวยการงานแผนงานและสารสนเทศ</t>
  </si>
  <si>
    <t>(3.4)</t>
  </si>
  <si>
    <t xml:space="preserve"> กิจกรรมอำนวยการงานตรวจสอบภายใน</t>
  </si>
  <si>
    <t>(3.5)</t>
  </si>
  <si>
    <t xml:space="preserve"> กิจกรรมส่งเสริมงานด้านต่างประเทศ</t>
  </si>
  <si>
    <t>สตป.</t>
  </si>
  <si>
    <t>(3.6)</t>
  </si>
  <si>
    <t xml:space="preserve"> กิจกรรมการบริการประชาชน</t>
  </si>
  <si>
    <t>(3.7)</t>
  </si>
  <si>
    <t xml:space="preserve"> กิจกรรมพัฒนาคุณภาพการปฏิบัติงานราชการ</t>
  </si>
  <si>
    <t>(3.8)</t>
  </si>
  <si>
    <t xml:space="preserve"> กิจกรรมบริหารจัดการงานนิติการ</t>
  </si>
  <si>
    <t>(6.9)</t>
  </si>
  <si>
    <t>กิจกรรมเสริมสร้างและพิทักษ์คุณธรรม จริยธรรม</t>
  </si>
  <si>
    <t>กคจ.</t>
  </si>
  <si>
    <t>(3.9)</t>
  </si>
  <si>
    <t xml:space="preserve"> กิจกรรมพัฒนาระบบเทคโนโลยีสารสนเทศ </t>
  </si>
  <si>
    <t>(3.10)</t>
  </si>
  <si>
    <t xml:space="preserve"> กิจกรรมจัดทำฐานข้อมูลความหลากหลายทางชีวภาพ </t>
  </si>
  <si>
    <t>(3.11)</t>
  </si>
  <si>
    <t xml:space="preserve"> กิจกรรมเพิ่มศักยภาพการจัดการงานป่าไม้</t>
  </si>
  <si>
    <t>- กิจกรรมเพิ่มศักยภาพการจัดการงานป่าไม้ (งานแผนงานและสารสนเทศ)</t>
  </si>
  <si>
    <t>- กิจกรรมเพิ่มศักยภาพการจัดการงานป่าไม้ (งานเพาะชำกล้าไม้)</t>
  </si>
  <si>
    <t>- กิจกรรมเพิ่มศักยภาพการจัดการงานป่าไม้ (งานป้องกันรักษาป่า)</t>
  </si>
  <si>
    <t xml:space="preserve">- กิจกรรมเพิ่มศักยภาพการจัดการงานป่าไม้ (งานบริหารจัดการงานวิจัย) </t>
  </si>
  <si>
    <t>(3.12)</t>
  </si>
  <si>
    <t>กิจกรรมส่งเสริมและคุ้มครองคุณธรรม จริยธรรม</t>
  </si>
  <si>
    <t xml:space="preserve"> (4) กิจกรรมหลักบริการงานป่าไม้</t>
  </si>
  <si>
    <t xml:space="preserve"> กิจกรรมบริการด้านการอนุญาต</t>
  </si>
  <si>
    <t>(4.2)</t>
  </si>
  <si>
    <t xml:space="preserve"> กิจกรรมตรวจสอบ ควบคุมและบริการนำไม้หรือของป่าเคลื่อนที่</t>
  </si>
  <si>
    <t>(4.3)</t>
  </si>
  <si>
    <t xml:space="preserve"> กิจกรรมตรวจสอบรับรองคุณภาพผลิตภัณฑ์ป่าไม้และตรวจพิสูจน์ไม้</t>
  </si>
  <si>
    <t>(7.7)</t>
  </si>
  <si>
    <t>กิจกรรมการพัฒนาเทคโนโลยีสารสนเทศการอนุญาต</t>
  </si>
  <si>
    <t>สกญ.</t>
  </si>
  <si>
    <t xml:space="preserve"> 3. แผนงานยุทธศาสตร์</t>
  </si>
  <si>
    <t>(5.)</t>
  </si>
  <si>
    <t xml:space="preserve"> โครงการภาคีเครือข่ายในการอนุรักษ์ป่าไม้อาเซียนอย่างมีส่วนร่วม</t>
  </si>
  <si>
    <t>3.1 แผนงานยุทธศาสตร์เสริมสร้างพลังทางสังคม</t>
  </si>
  <si>
    <t>1.) โครงการจัดการทรัพยากรป่าไม้เพื่อสนับสนุนงานโครงการหลวงและพื้นที่ขยายผลโครงการหลวง</t>
  </si>
  <si>
    <t>(1.) กิจกรรมหลักจัดการทรัพยากรป่าไม้เพื่อสนับสนุนโครงการหลวง</t>
  </si>
  <si>
    <t>โครงการพัฒนาโครงการหลวง</t>
  </si>
  <si>
    <t>(1.) กิจกรรมหลักบริหารจัดการทรัพยากรป่าไม้เพื่อสนับสนุนงานโครงการหลวงและพื้นที่ขยายผลโครงการหลวง</t>
  </si>
  <si>
    <t>กิจกรรมหลักพัฒนางานวิจัยด้านป่าไม้</t>
  </si>
  <si>
    <t>1.) โครงการป้องกันรักษาป่า พัฒนาและเพิ่มพื้นที่สีเขียว</t>
  </si>
  <si>
    <t xml:space="preserve"> (1) กิจกรรมหลักเพิ่มประสิทธิภาพการควบคุมไฟป่า</t>
  </si>
  <si>
    <t xml:space="preserve"> กิจกรรมป้องกันไฟป่าและควบคุมหมอกควัน </t>
  </si>
  <si>
    <t xml:space="preserve"> (2) กิจกรรมหลักป้องกันรักษาป่า</t>
  </si>
  <si>
    <t xml:space="preserve"> กิจกรรมป้องกันและปราบปรามการบุกรุกทำลายทรัพยากรป่าไม้</t>
  </si>
  <si>
    <t xml:space="preserve"> กิจกรรมปฏิบัติการพิเศษในการป้องกัน ทำลายทรัพยากรป่าไม้ </t>
  </si>
  <si>
    <t xml:space="preserve"> กิจกรรมพัฒนาศักยภาพการป้องกันรักษาป่า </t>
  </si>
  <si>
    <t>กิจกรรมป้องกันรักษาป่าโดยใช้ดาวเทียมและอากาศยานไร้คนขับ</t>
  </si>
  <si>
    <t xml:space="preserve"> กิจกรรมดำเนินการเกี่ยวกับไม้ของกลางและหลักฐานในคดีป่าไม้</t>
  </si>
  <si>
    <t>(1.5)</t>
  </si>
  <si>
    <t>กิจกรรมสนับสนุนงานการดำเนินการตามกฎหมายป่าไม้</t>
  </si>
  <si>
    <t>(1.8)</t>
  </si>
  <si>
    <t xml:space="preserve"> กิจกรรมโครงการบริหารจัดการไม้ของกลางเพื่อสนับสนุนโครงการจัดสร้างพิพิธภัณฑ์ไม้มีค่า ฯ</t>
  </si>
  <si>
    <t>(1.9)</t>
  </si>
  <si>
    <t xml:space="preserve">กิจกรรมเสริมสร้างยุทธวิถีในการป้องกัน ทำลายทรัพยากรป่าไม้ </t>
  </si>
  <si>
    <t xml:space="preserve"> (3) กิจกรรมหลักส่งเสริมการบริหารจัดการป่าชุมชน</t>
  </si>
  <si>
    <t xml:space="preserve"> กิจกรรมส่งเสริมการจัดการป่าชุมชน</t>
  </si>
  <si>
    <t xml:space="preserve"> กิจกรรมการดำเนินงานตาม พระราชบัญญัติป่าชุมชน พ.ศ.2562</t>
  </si>
  <si>
    <t xml:space="preserve"> กิจกรรมบริหารจัดการป่าชุมชนเพื่อพัฒนาคุณภาพชีวิต </t>
  </si>
  <si>
    <t>กิจกรรมโครงการส่งเสริมการปลูกพืชสมุนไพรในป่าชุมชน</t>
  </si>
  <si>
    <t xml:space="preserve"> - กิจกรรมส่งเสริมการปลูกสมุนไพรในป่าชุมชน</t>
  </si>
  <si>
    <t xml:space="preserve"> - กิจกรรมอนุรักษ์และใช้ประโยชน์สมุนไพรจากป่าอย่างยั่งยืน</t>
  </si>
  <si>
    <t>กิจกรรมสร้างรายได้จากป่าชุมชนตามโมเดลเศรษฐกิจ BCG</t>
  </si>
  <si>
    <t>(4) กิจกรรมหลักพัฒนาแหล่งท่องเที่ยวเชิงนิเวศ</t>
  </si>
  <si>
    <t xml:space="preserve"> กิจกรรมโครงการจัดการป่าสงวนแห่งชาติ </t>
  </si>
  <si>
    <t>กิจกรรมพัฒนาแหล่งท่องเที่ยวเชิงนิเวศ</t>
  </si>
  <si>
    <t>(5) กิจกรรมหลักขับเคลื่อนงานป่าไม้เพื่อรองรับการกักเก็บคาร์บอน</t>
  </si>
  <si>
    <t>(5.1)</t>
  </si>
  <si>
    <t>กิจกรรมประสานงานด้านการเปลี่ยนแปลงสภาพภูมิอากาศ</t>
  </si>
  <si>
    <t>(5.2)</t>
  </si>
  <si>
    <t>กิจกรรมโครงการจัดทำข้อมูลศักยภาพการกักเก็บคาร์บอนในพื้นที่ป่าไม้</t>
  </si>
  <si>
    <t>(5.3)</t>
  </si>
  <si>
    <t>กิจกรรมโครงการสำรวจการกักเก็บคาร์บอนของป่าชุมชนเพื่อลดสภาวะโลกร้อน</t>
  </si>
  <si>
    <t>(5.4)</t>
  </si>
  <si>
    <t>กิจกรรมส่งเสริมมาตรฐานการค้าไม้และผลิตภัณฑ์ไม้ที่ปลอดจากการบุกรุกทำลายป่า 
สนับสนุนแนวทางความเป็นกลางทางคาร์บอน (Carbon Neutrality)</t>
  </si>
  <si>
    <t>(5.5)</t>
  </si>
  <si>
    <t>กิจกรรมการเพิ่มพื้นที่ป่าเศรษฐกิจโดยกลไกธุรกิจคาร์บอน</t>
  </si>
  <si>
    <t xml:space="preserve"> (6) กิจกรรมหลักพัฒนาพื้นที่สูงอย่างยั่งยืน</t>
  </si>
  <si>
    <t>(6.1)</t>
  </si>
  <si>
    <t xml:space="preserve"> กิจกรรมจัดการทรัพยากรป่าไม้เพื่อสนับสนุนโครงการหลวง</t>
  </si>
  <si>
    <t>(6.2)</t>
  </si>
  <si>
    <t xml:space="preserve"> กิจกรรมจัดการทรัพยากรป่าไม้เพื่อสนับสนุนโครงการพัฒนาพื้นที่สูงแบบโครงการหลวง</t>
  </si>
  <si>
    <t xml:space="preserve"> (7) กิจกรรมหลักอนุรักษ์ทรัพยากรธรรมชาติอย่างมีส่วนร่วม</t>
  </si>
  <si>
    <t>(7.1)</t>
  </si>
  <si>
    <t xml:space="preserve"> กิจกรรมราษฎรอาสาสมัครพิทักษ์ป่า (รสทป.)</t>
  </si>
  <si>
    <t>(7.2)</t>
  </si>
  <si>
    <t xml:space="preserve"> กิจกรรมเครือข่ายชุมชนฟื้นฟูป่า </t>
  </si>
  <si>
    <t>(7.3)</t>
  </si>
  <si>
    <t>กิจกรรมเครือข่ายป่าชุมชนบริหารจัดการป่าไม้อย่างยั่งยืน</t>
  </si>
  <si>
    <t>(7.4)</t>
  </si>
  <si>
    <t>กิจกรรมเครือข่ายป้องกันรักษาป่า</t>
  </si>
  <si>
    <t>(7.5)</t>
  </si>
  <si>
    <t>กิจกรรมถ่ายทอดองค์ความรู้งานเพาะชำกล้าไม้</t>
  </si>
  <si>
    <t>(7.6)</t>
  </si>
  <si>
    <t xml:space="preserve"> กิจกรรมพัฒนาศักยภาพบุคลากร </t>
  </si>
  <si>
    <t>กิจกรรมโครงการพัฒนาศักยภาพบุคลากร ด้านการฟื้นฟูพื้นที่ป่าไม้</t>
  </si>
  <si>
    <t>(7.8)</t>
  </si>
  <si>
    <t>กิจกรรมอำนวยการด้านการจัดฝึกอบรมและประสานงานเครือข่าย</t>
  </si>
  <si>
    <t>(7.9)</t>
  </si>
  <si>
    <t>กิจกรรมประชาสัมพันธ์เพื่อการอนุรักษ์  ฟื้นฟู และป้องกันการบุกรุกทำลายทรัพยากรธรรมขาติ</t>
  </si>
  <si>
    <t>(8) กิจกรรมหลักส่งเสริมการปลูกไม้เศรษฐกิจแบบครบวงจร</t>
  </si>
  <si>
    <t>(8.1)</t>
  </si>
  <si>
    <t>กิจกรรมส่งเสริมและพัฒนาการปลูกไม้เศรษฐกิจ</t>
  </si>
  <si>
    <t>(8.2)</t>
  </si>
  <si>
    <t>กิจกรรมอำนวยการงานเศรษฐกิจการป่าไม้</t>
  </si>
  <si>
    <t>(8.3)</t>
  </si>
  <si>
    <t>กิจกรรมโครงการส่งเสริมการปลูกไม้มีค่าเพื่อการพัฒนาที่ยั่งยืน</t>
  </si>
  <si>
    <t>(8.4)</t>
  </si>
  <si>
    <t xml:space="preserve"> กิจกรรมโครงการส่งเสริมการปลูกไม้เศรษฐกิจในพื้นที่ปลูกไม้ยางพาราและพื้นที่เกษตรกรรม  </t>
  </si>
  <si>
    <t>(8.5)</t>
  </si>
  <si>
    <t xml:space="preserve"> กิจกรรมโครงการส่งเสริมการปลูกไม้โตเร็วเพื่ออุตสาหกรรม </t>
  </si>
  <si>
    <t>(8.6)</t>
  </si>
  <si>
    <t xml:space="preserve"> กิจกรรมเสริมสร้างความเข้มแข็งของเครือข่ายเกษตรกรอาชีพปลูกสวนป่า</t>
  </si>
  <si>
    <t>(8.7)</t>
  </si>
  <si>
    <t>กิจกรรมส่งเสริมศักยภาพผู้ประกอบการด้านอุตสาหกรรมไม้ และธุรกิจไม้</t>
  </si>
  <si>
    <t>(8.8)</t>
  </si>
  <si>
    <t xml:space="preserve"> กิจกรรมตรวจสอบและออกหนังสือรับรองไม้ ผลิตภัณฑ์ไม้ และถ่านไม้เพื่อส่งออกไปนอกราชอาณาจักร</t>
  </si>
  <si>
    <t>(8.9)</t>
  </si>
  <si>
    <t>กิจกรรมพัฒนาระบบการรับรองด้านป่าไม้ที่ถูกต้องตามกฎหมายที่ได้มาตรฐานอย่างยั่งยืน 
(Forest Certification System)</t>
  </si>
  <si>
    <t>(8.10)</t>
  </si>
  <si>
    <t>กิจกรรมพัฒนาระบบจัดการป่าอย่างยั่งยืน (eTree)</t>
  </si>
  <si>
    <t>(8.11)</t>
  </si>
  <si>
    <t>กิจกรมส่งเสริมการปลูกไม้โตเร็วเพื่อพลังงานทดแทน</t>
  </si>
  <si>
    <t>(8.12)</t>
  </si>
  <si>
    <t xml:space="preserve"> กิจกรรมจัดทำข้อตกลงเป็นหุ้นส่วนด้วยความสมัครใจ (FLEGT VPA)</t>
  </si>
  <si>
    <t>(8.13)</t>
  </si>
  <si>
    <t xml:space="preserve"> กิจกรรมเก็บรวบรวมข้อมูลไม้ สต๊อกไม้ เพื่อสนับสนุนการรับรองถิ่นกำเนิด Rules of Origin 
(ROO) ตามกฎ AEC และการออกใบอนุญาตส่งออก</t>
  </si>
  <si>
    <t>(8.14)</t>
  </si>
  <si>
    <t xml:space="preserve"> กิจกรรมจัดทำมาตรฐานความถูกต้องตามกฎหมายเพื่อรองรับ พรบ. สวนป่า 
และมาตรฐานอื่นๆ ในระดับสากล</t>
  </si>
  <si>
    <t xml:space="preserve"> (9) กิจกรรมหลักฟื้นฟูและดูแลรักษาทรัพยากรธรรมชาติ</t>
  </si>
  <si>
    <t>(9.1)</t>
  </si>
  <si>
    <t xml:space="preserve"> กิจกรรมพัฒนาวนศาสตร์ชุมชน </t>
  </si>
  <si>
    <t>(9.2)</t>
  </si>
  <si>
    <t xml:space="preserve"> กิจกรรมโครงการสร้างป่าสร้างรายได้ </t>
  </si>
  <si>
    <t>(9.3)</t>
  </si>
  <si>
    <t xml:space="preserve"> กิจกรรมโครงการส่งเสริมการเรียนรู้เพื่อการอนุรักษ์และฟื้นฟูสิ่งแวดล้อม 
อันเนื่องมาจากพระราชดำริ อำเภอแม่สอด จังหวัดตาก  </t>
  </si>
  <si>
    <t>(9.4)</t>
  </si>
  <si>
    <t xml:space="preserve"> กิจกรรมโครงการศูนย์ประสานงานอนุรักษ์ทรัพยากรป่าไม้กลุ่มป่าตะวันออก </t>
  </si>
  <si>
    <t>(9.5)</t>
  </si>
  <si>
    <t>กิจกรรมปลูกไม้ใช้สอยในพื้นที่โครงการพัฒนาป่าไม้อันเนื่องมาจากพระราชดำริ</t>
  </si>
  <si>
    <t>กิจกรรมสร้างฝายต้นน้ำ เพื่อป่า เพื่อชุมชน</t>
  </si>
  <si>
    <t>(4.6)</t>
  </si>
  <si>
    <t>กิจกรรมจัดทำเส้นทางศึกษาธรรมชาติในป่าชุมชน</t>
  </si>
  <si>
    <t>(4.7)</t>
  </si>
  <si>
    <t xml:space="preserve"> กิจกรรมฟื้นฟูป่าเพื่อเพิ่มพื้นที่สีเขียว</t>
  </si>
  <si>
    <t>(4.8)</t>
  </si>
  <si>
    <t xml:space="preserve"> กิจกรรมน้อมนำศาสตร์พระราชาให้คนอยู่ร่วมกับป่าอย่างยั่งยืน </t>
  </si>
  <si>
    <t xml:space="preserve"> (10) กิจกรรมหลักส่งเสริมการเพิ่มพื้นที่สีเขียว</t>
  </si>
  <si>
    <t>(10.1)</t>
  </si>
  <si>
    <t xml:space="preserve"> กิจกรรมรุกขกร</t>
  </si>
  <si>
    <t>(10.2)</t>
  </si>
  <si>
    <t xml:space="preserve">กิจกรรมผลิตกล้าไม้ </t>
  </si>
  <si>
    <t xml:space="preserve"> - กิจกรรมผลิตกล้าไม้ (งานผลิตกล้าไม้) </t>
  </si>
  <si>
    <t xml:space="preserve"> - กิจกรรมผลิตกล้าไม้ (งานโครงการพระราชดำริและกิจการพิเศษ)</t>
  </si>
  <si>
    <t xml:space="preserve"> - กิจกรรมผลิตกล้าไม้ (งานเศรษฐกิจการป่าไม้) </t>
  </si>
  <si>
    <t xml:space="preserve"> - กิจกรรมผลิตกล้าไม้ (งานพัฒนาป่าชุมชนเมืองเพื่อลดสภาวะโลกร้อน) </t>
  </si>
  <si>
    <t>(10.3)</t>
  </si>
  <si>
    <t xml:space="preserve"> กิจกรรมพัฒนาป่าชุมชนเมืองเพื่อลดสภาวะโลกร้อน </t>
  </si>
  <si>
    <t xml:space="preserve"> - กิจกรรมผลิตกล้าไม้ (งานปลูกและฟื้นฟู เพื่อเพิ่มพื้นที่สีเขียว) </t>
  </si>
  <si>
    <t>(10.4)</t>
  </si>
  <si>
    <t>กิจกรรมเพิ่มพื้นที่สีเขียวในเมือง</t>
  </si>
  <si>
    <t>(10.5)</t>
  </si>
  <si>
    <t>กิจกรรมการจัดทำพื้นที่สีเขียวในเมืองและชนบท</t>
  </si>
  <si>
    <t xml:space="preserve"> (11) กิจกรรมหลักปรับปรุง เครื่องมือ และกลไก ในการบริหารจัดการทรัพยากรธรรมชาติ</t>
  </si>
  <si>
    <t>(11.1)</t>
  </si>
  <si>
    <t xml:space="preserve"> กิจกรรมบริหารงานคณะกรรมการนโยบายป่าไม้แห่งชาติ</t>
  </si>
  <si>
    <t>(11.2)</t>
  </si>
  <si>
    <t xml:space="preserve"> กิจกรรมบริหารงานคณะกรรมการควบคุมและรักษาป่าสงวนแห่งชาติประจำจังหวัด</t>
  </si>
  <si>
    <t>(11.3)</t>
  </si>
  <si>
    <t xml:space="preserve">กิจกรรมคณะกรรมการพิจารณาการใช้ประโยชน์ในเขตป่าสงวนแห่งชาติ  </t>
  </si>
  <si>
    <t>(11.4)</t>
  </si>
  <si>
    <t>กิจกรรมเพิ่มประสิทธิภาพการบริหารงานป่าไม้</t>
  </si>
  <si>
    <t>(11.5)</t>
  </si>
  <si>
    <t xml:space="preserve">กิจกรรมการพัฒนาศักยภาพและการใช้ประโยชน์ไม้เศรษฐกิจ
 </t>
  </si>
  <si>
    <t>(11.6)</t>
  </si>
  <si>
    <t xml:space="preserve"> กิจกรรมพัฒนาระบบสารสนเทศป่าไม้  </t>
  </si>
  <si>
    <t>(11.7)</t>
  </si>
  <si>
    <t>กิจกรรมการดำเนินการประชุมด้านการป่าไม้ระหว่างประเทศ</t>
  </si>
  <si>
    <t>3.2 แผนงานยุทธศาสตร์การบริหารจัดการที่ดินและทรัพยากรที่ดิน</t>
  </si>
  <si>
    <t>1.) โครงการบริหารจัดการที่ดินป่าไม้อย่างเป็นระบบและเป็นธรรม</t>
  </si>
  <si>
    <t>(1)  กิจกรรมหลักการจัดการที่ดินป่าไม้ในระดับพื้นที่</t>
  </si>
  <si>
    <t>กิจกรรมตรวจสอบ ออกหลักฐานการอนุญาต และการติดตามการอนุญาต 
ให้เข้าทำประโยชน์หรืออยู่อาศัยในเขตพื้นที่ป่าสงวนแห่งชาติ</t>
  </si>
  <si>
    <t>(1.3)</t>
  </si>
  <si>
    <t xml:space="preserve"> กิจกรรมโครงการบริหารจัดการที่ดินป่าไม้ทั้งระบบ </t>
  </si>
  <si>
    <t>(1.4)</t>
  </si>
  <si>
    <t xml:space="preserve"> กิจกรรมจัดระเบียบเพื่อจัดที่ดินทำกินให้ชุมชนในพื้นที่ป่าสงวนแห่งชาติ</t>
  </si>
  <si>
    <t>(1.6)</t>
  </si>
  <si>
    <t xml:space="preserve"> กิจกรรมสำรวจการถือครองที่ดินในพื้นที่ป่าสงวนแห่งชาติ</t>
  </si>
  <si>
    <t>(1.7)</t>
  </si>
  <si>
    <t>กิจกรรมคัดกรองและรับรองการอยู่อาศัยทำกินแบบแปลงรวมในพื้นที่ป่าสงวนแห่งชาติ</t>
  </si>
  <si>
    <t>(1.10)</t>
  </si>
  <si>
    <t>(1.11)</t>
  </si>
  <si>
    <t>กิจกรรมจัดทำแผนการจัดการทรัพยากรที่ดินและป่าไม้ระดับพื้นที่</t>
  </si>
  <si>
    <t>(1.12)</t>
  </si>
  <si>
    <t>กิจกรรมสร้างป่าสร้างรายได้ (ตามแผนการจัดการทรัพยากรที่ดินและป่าไม้ระดับพื้นที่)</t>
  </si>
  <si>
    <t>(1.13)</t>
  </si>
  <si>
    <t>กิจกรรมส่งเสริมการใช้ประโยชน์ไม้และของป่า (ตามแผนการจัดการทรัพยากรที่ดินและป่าไม้ระดับพื้นที่)</t>
  </si>
  <si>
    <t>(1.14)</t>
  </si>
  <si>
    <t>กิจกรรมโครงการปลูกป่าเศรษฐกิจในพื้นที่ คทช.(ตามแผนการจัดการทรัพยากรที่ดินและป่าไม้ระดับพื้นที่)</t>
  </si>
  <si>
    <t>(1.15)</t>
  </si>
  <si>
    <t>กิจกรรมเครือข่ายเฝ้าระวังป้องกันรักษาป่า(ตามแผนการจัดการทรัพยากรที่ดินและป่าไม้ระดับพื้นที่)</t>
  </si>
  <si>
    <t>(1.16)</t>
  </si>
  <si>
    <t>(13.)</t>
  </si>
  <si>
    <t>กิจกรรมตรวจสอบพื้นที่ป่าสงวนแห่งชาติ เพื่อการจัดหาที่ดินทำกินให้ชุมชน</t>
  </si>
  <si>
    <t>(2) กิจกรรมหลักจัดทำฐานข้อมูลพื้นที่ป่าไม้</t>
  </si>
  <si>
    <t xml:space="preserve"> กิจกรรมสำรวจและวิเคราะห์ทรัพยากรป่าไม้</t>
  </si>
  <si>
    <t>กิจกรรมจัดทำแผนที่ป่าสงวนแห่งชาติในระบบมาตรฐานมาตรส่วน 1:4,000
ภายหลังการปรับปรุงแผนที่แนวเขตที่ดินของรัฐแบบบูรณาการ (One Map)</t>
  </si>
  <si>
    <t>กิจกรรมการจัดทำโครงข่ายหมุดหลักฐานแผนที่</t>
  </si>
  <si>
    <t>กิจกรรมการระวังชี้แนวเขตป่าไม้และการตรวจพิสูจน์ที่ดินเพื่อการถ่ายทอด
และรับรองแนวเขตป่าสงวนแห่งชาติในพื้นที่รับผิดชอบของกรมป่าไม้</t>
  </si>
  <si>
    <t xml:space="preserve"> 4. แผนงานบูรณาการ</t>
  </si>
  <si>
    <t>4.1 แผนงานบูรณาการบริหารจัดการทรัพยากรน้ำ</t>
  </si>
  <si>
    <t>1) โครงการปลูกป่าเพื่อฟื้นฟูระบบนิเวศ</t>
  </si>
  <si>
    <t>กิจกรรมฟื้นฟูระบบนิเวศในพื้นที่ป่าสงวนแห่งชาติ</t>
  </si>
  <si>
    <t>กิจกรรมสร้างฝายต้นน้ำในพื้นที่ป่าต้นน้ำ</t>
  </si>
  <si>
    <t>4.2 แผนงานบูรณาการสร้างรายได้จากการท่องเที่ยว</t>
  </si>
  <si>
    <t>1) โครงการพัฒนาการท่องเที่ยวอย่างยั่งยืน</t>
  </si>
  <si>
    <t>(1) กิจกรรมหลักพัฒนาการท่องเที่ยวยั่งยืน</t>
  </si>
  <si>
    <t>กิจกรรมพัฒนาการท่องเที่ยวยั่งยืน</t>
  </si>
  <si>
    <t>4.3 แผนงานบูรณาการขับเคลื่อนการแก้ไขปัญหาจังหวัดชายแดนภาคใต้</t>
  </si>
  <si>
    <t>1) โครงการพัฒนาตามศักยภาพของพื้นที่</t>
  </si>
  <si>
    <t>(1) กิจกรรมหลักส่งเสริมและพัฒนาการท่องเที่ยว กีฬา และนันทนาการ</t>
  </si>
  <si>
    <t>กิจกรรมพัฒนาการท่องเที่ยวโดยชุมชน</t>
  </si>
  <si>
    <t>ตารางที่ 5  สรุปวงเงินตามแผนงบประมาณรายจ่ายประจำปีงบประมาณ พ.ศ. 2568</t>
  </si>
  <si>
    <t>Table 5  Budget Plan or Item of Expense in 2025</t>
  </si>
  <si>
    <t>กิจกรรม</t>
  </si>
  <si>
    <t>หน่วยงาน</t>
  </si>
  <si>
    <t>งบประมาณที่ได้รับ (บาท)</t>
  </si>
  <si>
    <t>สำนักส่งเสริมการปลูกป่า</t>
  </si>
  <si>
    <t>สำนักจัดการที่ดินป่าไม้</t>
  </si>
  <si>
    <t>สำนักโครงการพระราชดำริและกิจการพิเศษ</t>
  </si>
  <si>
    <t>สํานักวิจัยและพัฒนาการป่าไม้</t>
  </si>
  <si>
    <t xml:space="preserve">สํานักจัดการป่าชุมชน </t>
  </si>
  <si>
    <t>สํานักโครงการพระราชดําริและกิจการพิเศษ</t>
  </si>
  <si>
    <t xml:space="preserve">สํานักบริหารกลาง </t>
  </si>
  <si>
    <t>สํานักแผนงานและสารสนเทศ</t>
  </si>
  <si>
    <t>กลุ่มตรวจสอบภายใน</t>
  </si>
  <si>
    <t>สํานักการป่าไม้ต่างปะเทศ</t>
  </si>
  <si>
    <t>กลุ่มพัฒนาระบบบริหาร</t>
  </si>
  <si>
    <t>สำนักกฎหมาย</t>
  </si>
  <si>
    <t>สํานักส่งเสริมการปลูกป่า</t>
  </si>
  <si>
    <t>สํานักป้องกันรักษาป่าและควบคุมไฟป่า</t>
  </si>
  <si>
    <t>กลุ่มงานจริยธรรม</t>
  </si>
  <si>
    <t xml:space="preserve">กองการอนุญาต </t>
  </si>
  <si>
    <t>สำนักเศรษฐกิจการป่าไม้</t>
  </si>
  <si>
    <t>สํานักจัดการป่านันทนาการ</t>
  </si>
  <si>
    <t>สํานักบริหารกลาง</t>
  </si>
  <si>
    <t>สำนักแผนงานและสารสนเทศ</t>
  </si>
  <si>
    <t>สำนักวิจัยและพัฒนาการป่าไม้</t>
  </si>
  <si>
    <t>3.1 แผนงานยุทธศาสตร์สร้างการเติบโตอย่างยั่งยืน อนุรักษ์ ฟื้นฟู และป้องกันการทำลายทรัพยากรธรรมชาติ</t>
  </si>
  <si>
    <t>สำนักบริหารกลาง</t>
  </si>
  <si>
    <t>ศูนย์เทคโนโลยีสารสนเทศและการสื่อสาร</t>
  </si>
  <si>
    <t>กิจกรรมจัดทำสมุดประจำตัวให้แก่ราษฎรผู้ได้รับการรับรองให้อยู่อาศัยทำกินในพื้นที่ป่าสงวนแห่งชาติ</t>
  </si>
  <si>
    <t>กิจกรรมตรวจติดตามการปฏิบัติตามข้อกำหนดการใช้ที่ดินของผู้ที่ได้รับการรับรอง การอยู่อาศัยทำกินแบบแปลงรวม</t>
  </si>
  <si>
    <t xml:space="preserve"> กิจกรรมตรวจติดตามการปฏิบัติตามข้อกำหนดการใช้ที่ดินของผู้ได้รับการจัดที่ดินตามโครงการจัดที่ดินทำกินให้ชุมชน</t>
  </si>
  <si>
    <t xml:space="preserve"> กิจกรรมสำรวจทรัพยากรที่ดินและป่าไม้เพื่อจัดทำข้อมูลที่ดินและแผนที่ขอบเขตที่ดินในพื้นที่ป่าไม้ถาวร</t>
  </si>
  <si>
    <t xml:space="preserve">กิจกรรมจัดทำแผนที่แนบท้ายกฎกระทรวงป่าสงวนแห่งชาติ ภายหลังจากการปรับปรุงแผนที่แนวเขตที่ดินของรัฐ แบบบูรณาการ (One Map) </t>
  </si>
  <si>
    <t>กิจกรรมจัดทำเครื่องหมายแสดงแนวเขตป่าสงวนแห่งชาติ ภายหลังจากการปรับปรุงแนวเขตที่ดินของรัฐ แบบบูรณาการ (One Map)</t>
  </si>
  <si>
    <t xml:space="preserve">กิจกรรมการพัฒนาการให้บริการภาครัฐแบบเบ็ดเสร็จทางอิเล็กทรอนิกส์ (Biz portal) งานบริการด้านการอนุญาตทำไม้หวงห้าม </t>
  </si>
  <si>
    <t>กิจกรรมเร่งรัดการดำเนินการ กรณี ส่วนราชการหรือหน่วยงานของรัฐ เข้าทำประโยชน์ในพื้นที่ป่าไม้ก่อนได้รับอนุญาต ตามมติคณะรัฐมนตรี
เมื่อวันที่ 23 มิถุนายน 2563</t>
  </si>
  <si>
    <t>กิจกรรมจัดการที่ดินป่าสงวนแห่งชาติ ด้วยป่า 3 อย่าง ตามแนวพระราชดำริ เพื่อการอนุรักษ์ดินและน้ำ และการอยู่อาศัยทำกินอย่างยั่งยืน
บนพื้นที่ลุ่มน้ำชั้นที่ 1 และ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</si>
</sst>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00"/>
    <numFmt numFmtId="188" formatCode="_-* #,##0.0000_-;\-* #,##0.0000_-;_-* &quot;-&quot;??_-;_-@_-"/>
    <numFmt numFmtId="189" formatCode="_-* #,##0_-;\-* #,##0_-;_-* &quot;-&quot;??_-;_-@_-"/>
    <numFmt numFmtId="190" formatCode="0.0"/>
  </numFmts>
  <fonts count="2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8"/>
      <color theme="1"/>
      <name val="TH SarabunPSK"/>
      <family val="2"/>
      <charset val="222"/>
    </font>
    <font>
      <b/>
      <sz val="18"/>
      <color rgb="FFFF0000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sz val="15"/>
      <color theme="1"/>
      <name val="TH SarabunPSK"/>
      <family val="2"/>
      <charset val="222"/>
    </font>
    <font>
      <sz val="18"/>
      <color theme="1"/>
      <name val="Angsana New"/>
      <family val="1"/>
      <charset val="222"/>
    </font>
    <font>
      <sz val="18"/>
      <name val="TH SarabunPSK"/>
      <family val="2"/>
      <charset val="222"/>
    </font>
    <font>
      <sz val="18"/>
      <name val="Angsana New"/>
      <family val="1"/>
      <charset val="222"/>
    </font>
    <font>
      <b/>
      <sz val="18"/>
      <name val="TH SarabunPSK"/>
      <family val="2"/>
      <charset val="222"/>
    </font>
    <font>
      <b/>
      <sz val="18"/>
      <name val="Angsana New"/>
      <family val="1"/>
      <charset val="222"/>
    </font>
    <font>
      <b/>
      <sz val="22"/>
      <name val="TH SarabunPSK"/>
      <family val="2"/>
      <charset val="222"/>
    </font>
    <font>
      <sz val="22"/>
      <name val="Angsana New"/>
      <family val="1"/>
      <charset val="222"/>
    </font>
    <font>
      <b/>
      <sz val="20"/>
      <name val="TH SarabunPSK"/>
      <family val="2"/>
      <charset val="222"/>
    </font>
    <font>
      <b/>
      <sz val="16"/>
      <name val="TH SarabunPSK"/>
      <family val="2"/>
      <charset val="222"/>
    </font>
    <font>
      <b/>
      <sz val="16"/>
      <name val="Angsana New"/>
      <family val="1"/>
      <charset val="222"/>
    </font>
    <font>
      <b/>
      <sz val="14"/>
      <name val="TH SarabunPSK"/>
      <family val="2"/>
      <charset val="222"/>
    </font>
    <font>
      <b/>
      <sz val="14"/>
      <name val="Angsana New"/>
      <family val="1"/>
      <charset val="222"/>
    </font>
    <font>
      <sz val="14"/>
      <name val="TH SarabunPSK"/>
      <family val="2"/>
      <charset val="222"/>
    </font>
    <font>
      <sz val="14"/>
      <name val="Angsana New"/>
      <family val="1"/>
      <charset val="222"/>
    </font>
    <font>
      <b/>
      <sz val="14"/>
      <color theme="1"/>
      <name val="TH SarabunPSK"/>
      <family val="2"/>
      <charset val="222"/>
    </font>
    <font>
      <b/>
      <sz val="14"/>
      <color theme="1"/>
      <name val="Angsana New"/>
      <family val="1"/>
      <charset val="22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83">
    <xf numFmtId="0" fontId="0" fillId="0" borderId="0" xfId="0"/>
    <xf numFmtId="187" fontId="2" fillId="2" borderId="1" xfId="1" applyNumberFormat="1" applyFont="1" applyFill="1" applyBorder="1"/>
    <xf numFmtId="189" fontId="2" fillId="2" borderId="1" xfId="3" applyNumberFormat="1" applyFont="1" applyFill="1" applyBorder="1" applyAlignment="1">
      <alignment horizontal="right"/>
    </xf>
    <xf numFmtId="189" fontId="2" fillId="2" borderId="1" xfId="3" applyNumberFormat="1" applyFont="1" applyFill="1" applyBorder="1" applyAlignment="1"/>
    <xf numFmtId="189" fontId="3" fillId="3" borderId="0" xfId="3" applyNumberFormat="1" applyFont="1" applyFill="1" applyBorder="1" applyAlignment="1">
      <alignment horizontal="right"/>
    </xf>
    <xf numFmtId="189" fontId="3" fillId="2" borderId="0" xfId="3" applyNumberFormat="1" applyFont="1" applyFill="1" applyBorder="1" applyAlignment="1"/>
    <xf numFmtId="189" fontId="4" fillId="2" borderId="0" xfId="3" applyNumberFormat="1" applyFont="1" applyFill="1" applyBorder="1" applyAlignment="1"/>
    <xf numFmtId="189" fontId="5" fillId="2" borderId="1" xfId="3" applyNumberFormat="1" applyFont="1" applyFill="1" applyBorder="1" applyAlignment="1"/>
    <xf numFmtId="189" fontId="4" fillId="2" borderId="1" xfId="3" applyNumberFormat="1" applyFont="1" applyFill="1" applyBorder="1" applyAlignment="1"/>
    <xf numFmtId="189" fontId="6" fillId="2" borderId="1" xfId="3" applyNumberFormat="1" applyFont="1" applyFill="1" applyBorder="1" applyAlignment="1"/>
    <xf numFmtId="189" fontId="2" fillId="2" borderId="1" xfId="2" applyNumberFormat="1" applyFont="1" applyFill="1" applyBorder="1"/>
    <xf numFmtId="43" fontId="2" fillId="2" borderId="1" xfId="3" applyFont="1" applyFill="1" applyBorder="1" applyAlignment="1"/>
    <xf numFmtId="14" fontId="4" fillId="2" borderId="1" xfId="1" applyNumberFormat="1" applyFont="1" applyFill="1" applyBorder="1"/>
    <xf numFmtId="188" fontId="4" fillId="2" borderId="0" xfId="2" applyNumberFormat="1" applyFont="1" applyFill="1"/>
    <xf numFmtId="0" fontId="7" fillId="2" borderId="0" xfId="1" applyFont="1" applyFill="1"/>
    <xf numFmtId="0" fontId="11" fillId="0" borderId="0" xfId="1" applyFont="1" applyAlignment="1">
      <alignment vertical="top"/>
    </xf>
    <xf numFmtId="188" fontId="12" fillId="0" borderId="0" xfId="2" applyNumberFormat="1" applyFont="1" applyAlignment="1">
      <alignment horizontal="center"/>
    </xf>
    <xf numFmtId="3" fontId="13" fillId="0" borderId="0" xfId="1" applyNumberFormat="1" applyFont="1"/>
    <xf numFmtId="0" fontId="13" fillId="0" borderId="0" xfId="1" applyFont="1"/>
    <xf numFmtId="187" fontId="10" fillId="0" borderId="2" xfId="1" applyNumberFormat="1" applyFont="1" applyBorder="1"/>
    <xf numFmtId="187" fontId="10" fillId="0" borderId="3" xfId="1" applyNumberFormat="1" applyFont="1" applyBorder="1" applyAlignment="1">
      <alignment horizontal="center"/>
    </xf>
    <xf numFmtId="189" fontId="10" fillId="11" borderId="0" xfId="2" applyNumberFormat="1" applyFont="1" applyFill="1" applyBorder="1" applyAlignment="1">
      <alignment horizontal="center" wrapText="1"/>
    </xf>
    <xf numFmtId="43" fontId="11" fillId="0" borderId="0" xfId="1" applyNumberFormat="1" applyFont="1"/>
    <xf numFmtId="0" fontId="11" fillId="0" borderId="0" xfId="1" applyFont="1"/>
    <xf numFmtId="187" fontId="10" fillId="0" borderId="8" xfId="1" applyNumberFormat="1" applyFont="1" applyBorder="1" applyAlignment="1">
      <alignment vertical="top"/>
    </xf>
    <xf numFmtId="3" fontId="10" fillId="0" borderId="9" xfId="1" applyNumberFormat="1" applyFont="1" applyBorder="1" applyAlignment="1">
      <alignment horizontal="center" vertical="top"/>
    </xf>
    <xf numFmtId="189" fontId="10" fillId="4" borderId="10" xfId="3" applyNumberFormat="1" applyFont="1" applyFill="1" applyBorder="1" applyAlignment="1">
      <alignment horizontal="center" vertical="center"/>
    </xf>
    <xf numFmtId="189" fontId="10" fillId="4" borderId="10" xfId="3" applyNumberFormat="1" applyFont="1" applyFill="1" applyBorder="1" applyAlignment="1">
      <alignment horizontal="center" vertical="center" wrapText="1"/>
    </xf>
    <xf numFmtId="189" fontId="10" fillId="5" borderId="9" xfId="3" applyNumberFormat="1" applyFont="1" applyFill="1" applyBorder="1" applyAlignment="1">
      <alignment horizontal="center" vertical="top"/>
    </xf>
    <xf numFmtId="187" fontId="10" fillId="5" borderId="9" xfId="1" applyNumberFormat="1" applyFont="1" applyFill="1" applyBorder="1" applyAlignment="1">
      <alignment horizontal="center" vertical="top"/>
    </xf>
    <xf numFmtId="187" fontId="10" fillId="5" borderId="0" xfId="1" applyNumberFormat="1" applyFont="1" applyFill="1" applyAlignment="1">
      <alignment horizontal="center" vertical="top"/>
    </xf>
    <xf numFmtId="187" fontId="10" fillId="7" borderId="11" xfId="1" applyNumberFormat="1" applyFont="1" applyFill="1" applyBorder="1" applyAlignment="1">
      <alignment horizontal="center" vertical="top"/>
    </xf>
    <xf numFmtId="189" fontId="10" fillId="7" borderId="0" xfId="3" applyNumberFormat="1" applyFont="1" applyFill="1" applyBorder="1" applyAlignment="1">
      <alignment horizontal="center" vertical="top"/>
    </xf>
    <xf numFmtId="189" fontId="10" fillId="7" borderId="2" xfId="3" applyNumberFormat="1" applyFont="1" applyFill="1" applyBorder="1" applyAlignment="1">
      <alignment horizontal="center" vertical="top"/>
    </xf>
    <xf numFmtId="189" fontId="10" fillId="7" borderId="10" xfId="3" applyNumberFormat="1" applyFont="1" applyFill="1" applyBorder="1" applyAlignment="1">
      <alignment horizontal="center" vertical="top"/>
    </xf>
    <xf numFmtId="187" fontId="10" fillId="8" borderId="11" xfId="1" applyNumberFormat="1" applyFont="1" applyFill="1" applyBorder="1" applyAlignment="1">
      <alignment horizontal="center" vertical="top"/>
    </xf>
    <xf numFmtId="189" fontId="10" fillId="8" borderId="0" xfId="3" applyNumberFormat="1" applyFont="1" applyFill="1" applyBorder="1" applyAlignment="1">
      <alignment horizontal="center" vertical="top"/>
    </xf>
    <xf numFmtId="189" fontId="10" fillId="8" borderId="2" xfId="3" applyNumberFormat="1" applyFont="1" applyFill="1" applyBorder="1" applyAlignment="1">
      <alignment horizontal="center" vertical="top"/>
    </xf>
    <xf numFmtId="189" fontId="10" fillId="8" borderId="10" xfId="3" applyNumberFormat="1" applyFont="1" applyFill="1" applyBorder="1" applyAlignment="1">
      <alignment horizontal="center" vertical="top"/>
    </xf>
    <xf numFmtId="189" fontId="10" fillId="9" borderId="10" xfId="3" applyNumberFormat="1" applyFont="1" applyFill="1" applyBorder="1" applyAlignment="1">
      <alignment horizontal="center" vertical="top"/>
    </xf>
    <xf numFmtId="189" fontId="10" fillId="10" borderId="10" xfId="3" applyNumberFormat="1" applyFont="1" applyFill="1" applyBorder="1" applyAlignment="1">
      <alignment horizontal="center" vertical="top"/>
    </xf>
    <xf numFmtId="189" fontId="10" fillId="10" borderId="10" xfId="3" applyNumberFormat="1" applyFont="1" applyFill="1" applyBorder="1" applyAlignment="1">
      <alignment horizontal="center" vertical="top" wrapText="1"/>
    </xf>
    <xf numFmtId="189" fontId="10" fillId="11" borderId="10" xfId="3" applyNumberFormat="1" applyFont="1" applyFill="1" applyBorder="1" applyAlignment="1">
      <alignment horizontal="center" vertical="top"/>
    </xf>
    <xf numFmtId="189" fontId="10" fillId="11" borderId="10" xfId="3" applyNumberFormat="1" applyFont="1" applyFill="1" applyBorder="1" applyAlignment="1">
      <alignment horizontal="center" vertical="top" wrapText="1"/>
    </xf>
    <xf numFmtId="189" fontId="10" fillId="11" borderId="0" xfId="2" applyNumberFormat="1" applyFont="1" applyFill="1" applyBorder="1" applyAlignment="1">
      <alignment horizontal="center" vertical="top" wrapText="1"/>
    </xf>
    <xf numFmtId="189" fontId="10" fillId="7" borderId="8" xfId="3" applyNumberFormat="1" applyFont="1" applyFill="1" applyBorder="1" applyAlignment="1">
      <alignment horizontal="center" vertical="top"/>
    </xf>
    <xf numFmtId="189" fontId="10" fillId="8" borderId="8" xfId="3" applyNumberFormat="1" applyFont="1" applyFill="1" applyBorder="1" applyAlignment="1">
      <alignment horizontal="center" vertical="top"/>
    </xf>
    <xf numFmtId="0" fontId="8" fillId="0" borderId="0" xfId="1" applyFont="1"/>
    <xf numFmtId="189" fontId="10" fillId="0" borderId="0" xfId="3" applyNumberFormat="1" applyFont="1" applyAlignment="1">
      <alignment horizontal="center"/>
    </xf>
    <xf numFmtId="189" fontId="8" fillId="0" borderId="0" xfId="4" applyNumberFormat="1" applyFont="1" applyFill="1"/>
    <xf numFmtId="189" fontId="8" fillId="0" borderId="0" xfId="4" applyNumberFormat="1" applyFont="1"/>
    <xf numFmtId="188" fontId="8" fillId="0" borderId="0" xfId="2" applyNumberFormat="1" applyFont="1"/>
    <xf numFmtId="0" fontId="9" fillId="0" borderId="0" xfId="1" applyFont="1"/>
    <xf numFmtId="189" fontId="8" fillId="0" borderId="0" xfId="1" applyNumberFormat="1" applyFont="1"/>
    <xf numFmtId="189" fontId="8" fillId="0" borderId="0" xfId="3" applyNumberFormat="1" applyFont="1"/>
    <xf numFmtId="187" fontId="12" fillId="0" borderId="0" xfId="1" applyNumberFormat="1" applyFont="1" applyAlignment="1">
      <alignment horizontal="center"/>
    </xf>
    <xf numFmtId="187" fontId="10" fillId="0" borderId="2" xfId="1" applyNumberFormat="1" applyFont="1" applyBorder="1" applyAlignment="1">
      <alignment horizontal="center" vertical="center" wrapText="1"/>
    </xf>
    <xf numFmtId="187" fontId="10" fillId="0" borderId="8" xfId="1" applyNumberFormat="1" applyFont="1" applyBorder="1" applyAlignment="1">
      <alignment horizontal="center" vertical="center"/>
    </xf>
    <xf numFmtId="189" fontId="14" fillId="4" borderId="4" xfId="3" applyNumberFormat="1" applyFont="1" applyFill="1" applyBorder="1" applyAlignment="1">
      <alignment horizontal="center" vertical="center"/>
    </xf>
    <xf numFmtId="187" fontId="10" fillId="5" borderId="5" xfId="1" applyNumberFormat="1" applyFont="1" applyFill="1" applyBorder="1" applyAlignment="1">
      <alignment horizontal="center"/>
    </xf>
    <xf numFmtId="187" fontId="10" fillId="6" borderId="4" xfId="1" applyNumberFormat="1" applyFont="1" applyFill="1" applyBorder="1" applyAlignment="1">
      <alignment horizontal="center" vertical="top" wrapText="1"/>
    </xf>
    <xf numFmtId="189" fontId="10" fillId="7" borderId="6" xfId="3" applyNumberFormat="1" applyFont="1" applyFill="1" applyBorder="1" applyAlignment="1">
      <alignment horizontal="center"/>
    </xf>
    <xf numFmtId="189" fontId="10" fillId="7" borderId="5" xfId="3" applyNumberFormat="1" applyFont="1" applyFill="1" applyBorder="1" applyAlignment="1">
      <alignment horizontal="center"/>
    </xf>
    <xf numFmtId="189" fontId="10" fillId="7" borderId="7" xfId="3" applyNumberFormat="1" applyFont="1" applyFill="1" applyBorder="1" applyAlignment="1">
      <alignment horizontal="center"/>
    </xf>
    <xf numFmtId="189" fontId="10" fillId="8" borderId="6" xfId="3" applyNumberFormat="1" applyFont="1" applyFill="1" applyBorder="1" applyAlignment="1">
      <alignment horizontal="center"/>
    </xf>
    <xf numFmtId="189" fontId="10" fillId="8" borderId="5" xfId="3" applyNumberFormat="1" applyFont="1" applyFill="1" applyBorder="1" applyAlignment="1">
      <alignment horizontal="center"/>
    </xf>
    <xf numFmtId="189" fontId="10" fillId="8" borderId="7" xfId="3" applyNumberFormat="1" applyFont="1" applyFill="1" applyBorder="1" applyAlignment="1">
      <alignment horizontal="center"/>
    </xf>
    <xf numFmtId="189" fontId="10" fillId="9" borderId="6" xfId="3" applyNumberFormat="1" applyFont="1" applyFill="1" applyBorder="1" applyAlignment="1">
      <alignment horizontal="center"/>
    </xf>
    <xf numFmtId="189" fontId="10" fillId="9" borderId="5" xfId="3" applyNumberFormat="1" applyFont="1" applyFill="1" applyBorder="1" applyAlignment="1">
      <alignment horizontal="center"/>
    </xf>
    <xf numFmtId="189" fontId="10" fillId="9" borderId="7" xfId="3" applyNumberFormat="1" applyFont="1" applyFill="1" applyBorder="1" applyAlignment="1">
      <alignment horizontal="center"/>
    </xf>
    <xf numFmtId="189" fontId="10" fillId="10" borderId="6" xfId="3" applyNumberFormat="1" applyFont="1" applyFill="1" applyBorder="1" applyAlignment="1">
      <alignment horizontal="center"/>
    </xf>
    <xf numFmtId="189" fontId="10" fillId="10" borderId="5" xfId="3" applyNumberFormat="1" applyFont="1" applyFill="1" applyBorder="1" applyAlignment="1">
      <alignment horizontal="center"/>
    </xf>
    <xf numFmtId="189" fontId="10" fillId="11" borderId="6" xfId="3" applyNumberFormat="1" applyFont="1" applyFill="1" applyBorder="1" applyAlignment="1">
      <alignment horizontal="center" wrapText="1"/>
    </xf>
    <xf numFmtId="189" fontId="10" fillId="11" borderId="5" xfId="3" applyNumberFormat="1" applyFont="1" applyFill="1" applyBorder="1" applyAlignment="1">
      <alignment horizontal="center" wrapText="1"/>
    </xf>
    <xf numFmtId="189" fontId="10" fillId="11" borderId="7" xfId="3" applyNumberFormat="1" applyFont="1" applyFill="1" applyBorder="1" applyAlignment="1">
      <alignment horizontal="center" wrapText="1"/>
    </xf>
    <xf numFmtId="189" fontId="15" fillId="4" borderId="9" xfId="3" applyNumberFormat="1" applyFont="1" applyFill="1" applyBorder="1" applyAlignment="1">
      <alignment horizontal="center" vertical="center" wrapText="1"/>
    </xf>
    <xf numFmtId="189" fontId="15" fillId="4" borderId="11" xfId="3" applyNumberFormat="1" applyFont="1" applyFill="1" applyBorder="1" applyAlignment="1">
      <alignment horizontal="center" vertical="center" wrapText="1"/>
    </xf>
    <xf numFmtId="189" fontId="15" fillId="5" borderId="9" xfId="3" applyNumberFormat="1" applyFont="1" applyFill="1" applyBorder="1" applyAlignment="1">
      <alignment horizontal="center" vertical="top"/>
    </xf>
    <xf numFmtId="187" fontId="15" fillId="5" borderId="9" xfId="1" applyNumberFormat="1" applyFont="1" applyFill="1" applyBorder="1" applyAlignment="1">
      <alignment horizontal="center" vertical="top"/>
    </xf>
    <xf numFmtId="187" fontId="15" fillId="5" borderId="0" xfId="1" applyNumberFormat="1" applyFont="1" applyFill="1" applyAlignment="1">
      <alignment horizontal="center" vertical="top"/>
    </xf>
    <xf numFmtId="187" fontId="15" fillId="7" borderId="11" xfId="1" applyNumberFormat="1" applyFont="1" applyFill="1" applyBorder="1" applyAlignment="1">
      <alignment horizontal="center" vertical="top"/>
    </xf>
    <xf numFmtId="189" fontId="15" fillId="7" borderId="0" xfId="3" applyNumberFormat="1" applyFont="1" applyFill="1" applyBorder="1" applyAlignment="1">
      <alignment horizontal="center" vertical="top"/>
    </xf>
    <xf numFmtId="189" fontId="15" fillId="7" borderId="11" xfId="3" applyNumberFormat="1" applyFont="1" applyFill="1" applyBorder="1" applyAlignment="1">
      <alignment horizontal="center" vertical="top"/>
    </xf>
    <xf numFmtId="187" fontId="15" fillId="8" borderId="11" xfId="1" applyNumberFormat="1" applyFont="1" applyFill="1" applyBorder="1" applyAlignment="1">
      <alignment horizontal="center" vertical="top"/>
    </xf>
    <xf numFmtId="189" fontId="15" fillId="8" borderId="0" xfId="3" applyNumberFormat="1" applyFont="1" applyFill="1" applyBorder="1" applyAlignment="1">
      <alignment horizontal="center" vertical="top"/>
    </xf>
    <xf numFmtId="189" fontId="15" fillId="8" borderId="11" xfId="3" applyNumberFormat="1" applyFont="1" applyFill="1" applyBorder="1" applyAlignment="1">
      <alignment horizontal="center" vertical="top"/>
    </xf>
    <xf numFmtId="189" fontId="15" fillId="9" borderId="9" xfId="3" applyNumberFormat="1" applyFont="1" applyFill="1" applyBorder="1" applyAlignment="1">
      <alignment horizontal="center" vertical="top"/>
    </xf>
    <xf numFmtId="189" fontId="15" fillId="9" borderId="11" xfId="3" applyNumberFormat="1" applyFont="1" applyFill="1" applyBorder="1" applyAlignment="1">
      <alignment horizontal="center" vertical="top"/>
    </xf>
    <xf numFmtId="189" fontId="15" fillId="10" borderId="11" xfId="3" applyNumberFormat="1" applyFont="1" applyFill="1" applyBorder="1" applyAlignment="1">
      <alignment horizontal="center" vertical="top"/>
    </xf>
    <xf numFmtId="189" fontId="15" fillId="10" borderId="11" xfId="3" applyNumberFormat="1" applyFont="1" applyFill="1" applyBorder="1" applyAlignment="1">
      <alignment horizontal="center" vertical="top" wrapText="1"/>
    </xf>
    <xf numFmtId="189" fontId="15" fillId="11" borderId="11" xfId="3" applyNumberFormat="1" applyFont="1" applyFill="1" applyBorder="1" applyAlignment="1">
      <alignment horizontal="center" vertical="top"/>
    </xf>
    <xf numFmtId="189" fontId="15" fillId="11" borderId="11" xfId="3" applyNumberFormat="1" applyFont="1" applyFill="1" applyBorder="1" applyAlignment="1">
      <alignment horizontal="center" vertical="top" wrapText="1"/>
    </xf>
    <xf numFmtId="189" fontId="15" fillId="11" borderId="0" xfId="2" applyNumberFormat="1" applyFont="1" applyFill="1" applyBorder="1" applyAlignment="1">
      <alignment horizontal="center" vertical="top" wrapText="1"/>
    </xf>
    <xf numFmtId="0" fontId="16" fillId="0" borderId="0" xfId="1" applyFont="1" applyAlignment="1">
      <alignment vertical="top"/>
    </xf>
    <xf numFmtId="189" fontId="15" fillId="7" borderId="9" xfId="3" applyNumberFormat="1" applyFont="1" applyFill="1" applyBorder="1" applyAlignment="1">
      <alignment horizontal="center" vertical="top"/>
    </xf>
    <xf numFmtId="189" fontId="15" fillId="8" borderId="9" xfId="3" applyNumberFormat="1" applyFont="1" applyFill="1" applyBorder="1" applyAlignment="1">
      <alignment horizontal="center" vertical="top"/>
    </xf>
    <xf numFmtId="188" fontId="15" fillId="11" borderId="0" xfId="2" applyNumberFormat="1" applyFont="1" applyFill="1" applyBorder="1" applyAlignment="1">
      <alignment horizontal="center" vertical="top"/>
    </xf>
    <xf numFmtId="3" fontId="16" fillId="0" borderId="0" xfId="1" applyNumberFormat="1" applyFont="1" applyAlignment="1">
      <alignment vertical="top"/>
    </xf>
    <xf numFmtId="0" fontId="15" fillId="23" borderId="4" xfId="0" applyFont="1" applyFill="1" applyBorder="1" applyAlignment="1">
      <alignment horizontal="center" vertical="center"/>
    </xf>
    <xf numFmtId="3" fontId="15" fillId="23" borderId="4" xfId="0" applyNumberFormat="1" applyFont="1" applyFill="1" applyBorder="1" applyAlignment="1">
      <alignment horizontal="center" vertical="center"/>
    </xf>
    <xf numFmtId="189" fontId="17" fillId="12" borderId="3" xfId="3" applyNumberFormat="1" applyFont="1" applyFill="1" applyBorder="1" applyAlignment="1">
      <alignment horizontal="right" vertical="center"/>
    </xf>
    <xf numFmtId="189" fontId="17" fillId="12" borderId="10" xfId="3" applyNumberFormat="1" applyFont="1" applyFill="1" applyBorder="1" applyAlignment="1">
      <alignment horizontal="right" vertical="center"/>
    </xf>
    <xf numFmtId="188" fontId="17" fillId="12" borderId="0" xfId="2" applyNumberFormat="1" applyFont="1" applyFill="1" applyBorder="1" applyAlignment="1">
      <alignment horizontal="right" vertical="center"/>
    </xf>
    <xf numFmtId="189" fontId="18" fillId="12" borderId="0" xfId="1" applyNumberFormat="1" applyFont="1" applyFill="1"/>
    <xf numFmtId="0" fontId="18" fillId="12" borderId="0" xfId="1" applyFont="1" applyFill="1"/>
    <xf numFmtId="189" fontId="17" fillId="7" borderId="15" xfId="3" applyNumberFormat="1" applyFont="1" applyFill="1" applyBorder="1" applyAlignment="1">
      <alignment vertical="top" wrapText="1"/>
    </xf>
    <xf numFmtId="189" fontId="17" fillId="7" borderId="14" xfId="3" applyNumberFormat="1" applyFont="1" applyFill="1" applyBorder="1" applyAlignment="1">
      <alignment vertical="top" wrapText="1"/>
    </xf>
    <xf numFmtId="189" fontId="17" fillId="7" borderId="16" xfId="3" applyNumberFormat="1" applyFont="1" applyFill="1" applyBorder="1" applyAlignment="1">
      <alignment vertical="top" wrapText="1"/>
    </xf>
    <xf numFmtId="188" fontId="17" fillId="7" borderId="0" xfId="2" applyNumberFormat="1" applyFont="1" applyFill="1" applyBorder="1" applyAlignment="1">
      <alignment vertical="top" wrapText="1"/>
    </xf>
    <xf numFmtId="189" fontId="18" fillId="13" borderId="0" xfId="1" applyNumberFormat="1" applyFont="1" applyFill="1" applyAlignment="1">
      <alignment vertical="top"/>
    </xf>
    <xf numFmtId="0" fontId="18" fillId="13" borderId="0" xfId="1" applyFont="1" applyFill="1" applyAlignment="1">
      <alignment vertical="top"/>
    </xf>
    <xf numFmtId="189" fontId="17" fillId="14" borderId="11" xfId="4" applyNumberFormat="1" applyFont="1" applyFill="1" applyBorder="1" applyAlignment="1">
      <alignment vertical="top" wrapText="1"/>
    </xf>
    <xf numFmtId="189" fontId="17" fillId="14" borderId="9" xfId="4" applyNumberFormat="1" applyFont="1" applyFill="1" applyBorder="1" applyAlignment="1">
      <alignment vertical="top" wrapText="1"/>
    </xf>
    <xf numFmtId="188" fontId="17" fillId="14" borderId="0" xfId="2" applyNumberFormat="1" applyFont="1" applyFill="1" applyBorder="1" applyAlignment="1">
      <alignment vertical="top" wrapText="1"/>
    </xf>
    <xf numFmtId="0" fontId="18" fillId="0" borderId="0" xfId="1" applyFont="1" applyAlignment="1">
      <alignment vertical="top"/>
    </xf>
    <xf numFmtId="189" fontId="17" fillId="9" borderId="17" xfId="3" applyNumberFormat="1" applyFont="1" applyFill="1" applyBorder="1" applyAlignment="1">
      <alignment horizontal="center" vertical="top"/>
    </xf>
    <xf numFmtId="188" fontId="17" fillId="9" borderId="1" xfId="2" applyNumberFormat="1" applyFont="1" applyFill="1" applyBorder="1" applyAlignment="1">
      <alignment horizontal="center" vertical="top"/>
    </xf>
    <xf numFmtId="189" fontId="18" fillId="15" borderId="1" xfId="1" applyNumberFormat="1" applyFont="1" applyFill="1" applyBorder="1" applyAlignment="1">
      <alignment vertical="top"/>
    </xf>
    <xf numFmtId="0" fontId="18" fillId="15" borderId="1" xfId="1" applyFont="1" applyFill="1" applyBorder="1" applyAlignment="1">
      <alignment vertical="top"/>
    </xf>
    <xf numFmtId="189" fontId="17" fillId="10" borderId="20" xfId="3" applyNumberFormat="1" applyFont="1" applyFill="1" applyBorder="1" applyAlignment="1">
      <alignment horizontal="center" vertical="top" wrapText="1"/>
    </xf>
    <xf numFmtId="189" fontId="17" fillId="10" borderId="19" xfId="3" applyNumberFormat="1" applyFont="1" applyFill="1" applyBorder="1" applyAlignment="1">
      <alignment horizontal="center" vertical="top" wrapText="1"/>
    </xf>
    <xf numFmtId="188" fontId="17" fillId="10" borderId="0" xfId="2" applyNumberFormat="1" applyFont="1" applyFill="1" applyBorder="1" applyAlignment="1">
      <alignment horizontal="center" vertical="top" wrapText="1"/>
    </xf>
    <xf numFmtId="188" fontId="18" fillId="0" borderId="0" xfId="1" applyNumberFormat="1" applyFont="1" applyAlignment="1">
      <alignment vertical="top"/>
    </xf>
    <xf numFmtId="189" fontId="17" fillId="0" borderId="22" xfId="3" applyNumberFormat="1" applyFont="1" applyFill="1" applyBorder="1" applyAlignment="1">
      <alignment horizontal="center" vertical="top"/>
    </xf>
    <xf numFmtId="189" fontId="17" fillId="0" borderId="21" xfId="3" applyNumberFormat="1" applyFont="1" applyFill="1" applyBorder="1" applyAlignment="1">
      <alignment horizontal="center" vertical="top"/>
    </xf>
    <xf numFmtId="189" fontId="17" fillId="0" borderId="22" xfId="3" applyNumberFormat="1" applyFont="1" applyFill="1" applyBorder="1" applyAlignment="1">
      <alignment horizontal="right" vertical="top"/>
    </xf>
    <xf numFmtId="188" fontId="17" fillId="0" borderId="0" xfId="2" applyNumberFormat="1" applyFont="1" applyFill="1" applyBorder="1" applyAlignment="1">
      <alignment horizontal="right" vertical="top"/>
    </xf>
    <xf numFmtId="189" fontId="17" fillId="7" borderId="15" xfId="3" applyNumberFormat="1" applyFont="1" applyFill="1" applyBorder="1" applyAlignment="1">
      <alignment horizontal="right" vertical="top"/>
    </xf>
    <xf numFmtId="189" fontId="17" fillId="7" borderId="14" xfId="3" applyNumberFormat="1" applyFont="1" applyFill="1" applyBorder="1" applyAlignment="1">
      <alignment horizontal="right" vertical="top"/>
    </xf>
    <xf numFmtId="189" fontId="17" fillId="7" borderId="16" xfId="3" applyNumberFormat="1" applyFont="1" applyFill="1" applyBorder="1" applyAlignment="1">
      <alignment horizontal="right" vertical="top"/>
    </xf>
    <xf numFmtId="188" fontId="17" fillId="7" borderId="0" xfId="2" applyNumberFormat="1" applyFont="1" applyFill="1" applyBorder="1" applyAlignment="1">
      <alignment horizontal="right" vertical="top"/>
    </xf>
    <xf numFmtId="3" fontId="18" fillId="0" borderId="0" xfId="1" applyNumberFormat="1" applyFont="1" applyAlignment="1">
      <alignment vertical="top"/>
    </xf>
    <xf numFmtId="187" fontId="18" fillId="0" borderId="0" xfId="1" applyNumberFormat="1" applyFont="1" applyAlignment="1">
      <alignment vertical="top"/>
    </xf>
    <xf numFmtId="189" fontId="17" fillId="16" borderId="12" xfId="4" applyNumberFormat="1" applyFont="1" applyFill="1" applyBorder="1" applyAlignment="1">
      <alignment vertical="top" wrapText="1"/>
    </xf>
    <xf numFmtId="188" fontId="17" fillId="16" borderId="1" xfId="2" applyNumberFormat="1" applyFont="1" applyFill="1" applyBorder="1" applyAlignment="1">
      <alignment vertical="top" wrapText="1"/>
    </xf>
    <xf numFmtId="189" fontId="18" fillId="0" borderId="1" xfId="1" applyNumberFormat="1" applyFont="1" applyBorder="1" applyAlignment="1">
      <alignment vertical="top"/>
    </xf>
    <xf numFmtId="0" fontId="18" fillId="0" borderId="1" xfId="1" applyFont="1" applyBorder="1" applyAlignment="1">
      <alignment vertical="top"/>
    </xf>
    <xf numFmtId="189" fontId="17" fillId="9" borderId="18" xfId="3" applyNumberFormat="1" applyFont="1" applyFill="1" applyBorder="1" applyAlignment="1">
      <alignment horizontal="right" vertical="top"/>
    </xf>
    <xf numFmtId="188" fontId="17" fillId="9" borderId="1" xfId="2" applyNumberFormat="1" applyFont="1" applyFill="1" applyBorder="1" applyAlignment="1">
      <alignment horizontal="right" vertical="top"/>
    </xf>
    <xf numFmtId="189" fontId="17" fillId="0" borderId="25" xfId="3" applyNumberFormat="1" applyFont="1" applyFill="1" applyBorder="1" applyAlignment="1">
      <alignment horizontal="center" vertical="top"/>
    </xf>
    <xf numFmtId="189" fontId="17" fillId="0" borderId="24" xfId="3" applyNumberFormat="1" applyFont="1" applyFill="1" applyBorder="1" applyAlignment="1">
      <alignment horizontal="center" vertical="top"/>
    </xf>
    <xf numFmtId="189" fontId="17" fillId="0" borderId="25" xfId="3" applyNumberFormat="1" applyFont="1" applyFill="1" applyBorder="1" applyAlignment="1">
      <alignment horizontal="right" vertical="top"/>
    </xf>
    <xf numFmtId="189" fontId="17" fillId="0" borderId="25" xfId="3" applyNumberFormat="1" applyFont="1" applyBorder="1" applyAlignment="1">
      <alignment horizontal="center" vertical="top"/>
    </xf>
    <xf numFmtId="189" fontId="18" fillId="0" borderId="0" xfId="1" applyNumberFormat="1" applyFont="1" applyAlignment="1">
      <alignment vertical="top"/>
    </xf>
    <xf numFmtId="189" fontId="17" fillId="10" borderId="25" xfId="3" applyNumberFormat="1" applyFont="1" applyFill="1" applyBorder="1" applyAlignment="1">
      <alignment horizontal="right" vertical="top" wrapText="1"/>
    </xf>
    <xf numFmtId="188" fontId="17" fillId="10" borderId="0" xfId="2" applyNumberFormat="1" applyFont="1" applyFill="1" applyBorder="1" applyAlignment="1">
      <alignment horizontal="right" vertical="top" wrapText="1"/>
    </xf>
    <xf numFmtId="188" fontId="17" fillId="0" borderId="0" xfId="2" applyNumberFormat="1" applyFont="1" applyFill="1" applyBorder="1" applyAlignment="1">
      <alignment horizontal="center" vertical="top"/>
    </xf>
    <xf numFmtId="189" fontId="19" fillId="0" borderId="24" xfId="3" applyNumberFormat="1" applyFont="1" applyFill="1" applyBorder="1" applyAlignment="1">
      <alignment horizontal="center" vertical="top"/>
    </xf>
    <xf numFmtId="189" fontId="19" fillId="0" borderId="25" xfId="3" applyNumberFormat="1" applyFont="1" applyFill="1" applyBorder="1" applyAlignment="1">
      <alignment horizontal="right" vertical="top"/>
    </xf>
    <xf numFmtId="188" fontId="19" fillId="0" borderId="0" xfId="2" applyNumberFormat="1" applyFont="1" applyFill="1" applyBorder="1" applyAlignment="1">
      <alignment horizontal="right" vertical="top"/>
    </xf>
    <xf numFmtId="0" fontId="20" fillId="0" borderId="0" xfId="1" applyFont="1" applyAlignment="1">
      <alignment vertical="top"/>
    </xf>
    <xf numFmtId="189" fontId="17" fillId="10" borderId="25" xfId="3" applyNumberFormat="1" applyFont="1" applyFill="1" applyBorder="1" applyAlignment="1">
      <alignment horizontal="center" vertical="top" wrapText="1"/>
    </xf>
    <xf numFmtId="189" fontId="17" fillId="0" borderId="26" xfId="3" applyNumberFormat="1" applyFont="1" applyFill="1" applyBorder="1" applyAlignment="1">
      <alignment horizontal="center" vertical="top"/>
    </xf>
    <xf numFmtId="189" fontId="19" fillId="2" borderId="24" xfId="3" applyNumberFormat="1" applyFont="1" applyFill="1" applyBorder="1" applyAlignment="1">
      <alignment horizontal="center" vertical="top"/>
    </xf>
    <xf numFmtId="189" fontId="19" fillId="2" borderId="25" xfId="3" applyNumberFormat="1" applyFont="1" applyFill="1" applyBorder="1" applyAlignment="1">
      <alignment horizontal="right" vertical="top"/>
    </xf>
    <xf numFmtId="188" fontId="19" fillId="2" borderId="0" xfId="2" applyNumberFormat="1" applyFont="1" applyFill="1" applyBorder="1" applyAlignment="1">
      <alignment horizontal="right" vertical="top"/>
    </xf>
    <xf numFmtId="189" fontId="20" fillId="2" borderId="0" xfId="1" applyNumberFormat="1" applyFont="1" applyFill="1" applyAlignment="1">
      <alignment vertical="top"/>
    </xf>
    <xf numFmtId="0" fontId="20" fillId="2" borderId="0" xfId="1" applyFont="1" applyFill="1" applyAlignment="1">
      <alignment vertical="top"/>
    </xf>
    <xf numFmtId="189" fontId="19" fillId="17" borderId="24" xfId="3" applyNumberFormat="1" applyFont="1" applyFill="1" applyBorder="1" applyAlignment="1">
      <alignment horizontal="center" vertical="top"/>
    </xf>
    <xf numFmtId="189" fontId="19" fillId="17" borderId="25" xfId="3" applyNumberFormat="1" applyFont="1" applyFill="1" applyBorder="1" applyAlignment="1">
      <alignment horizontal="right" vertical="top"/>
    </xf>
    <xf numFmtId="188" fontId="19" fillId="17" borderId="0" xfId="2" applyNumberFormat="1" applyFont="1" applyFill="1" applyBorder="1" applyAlignment="1">
      <alignment horizontal="right" vertical="top"/>
    </xf>
    <xf numFmtId="0" fontId="20" fillId="17" borderId="0" xfId="1" applyFont="1" applyFill="1" applyAlignment="1">
      <alignment vertical="top"/>
    </xf>
    <xf numFmtId="189" fontId="17" fillId="2" borderId="25" xfId="3" applyNumberFormat="1" applyFont="1" applyFill="1" applyBorder="1" applyAlignment="1">
      <alignment horizontal="center" vertical="top"/>
    </xf>
    <xf numFmtId="189" fontId="17" fillId="2" borderId="25" xfId="3" applyNumberFormat="1" applyFont="1" applyFill="1" applyBorder="1" applyAlignment="1">
      <alignment horizontal="right" vertical="top"/>
    </xf>
    <xf numFmtId="188" fontId="17" fillId="2" borderId="0" xfId="2" applyNumberFormat="1" applyFont="1" applyFill="1" applyBorder="1" applyAlignment="1">
      <alignment horizontal="right" vertical="top"/>
    </xf>
    <xf numFmtId="0" fontId="18" fillId="2" borderId="0" xfId="1" applyFont="1" applyFill="1" applyAlignment="1">
      <alignment vertical="top"/>
    </xf>
    <xf numFmtId="189" fontId="17" fillId="2" borderId="24" xfId="3" applyNumberFormat="1" applyFont="1" applyFill="1" applyBorder="1" applyAlignment="1">
      <alignment horizontal="center" vertical="top"/>
    </xf>
    <xf numFmtId="189" fontId="21" fillId="0" borderId="25" xfId="3" applyNumberFormat="1" applyFont="1" applyFill="1" applyBorder="1" applyAlignment="1">
      <alignment horizontal="center" vertical="top"/>
    </xf>
    <xf numFmtId="189" fontId="21" fillId="0" borderId="24" xfId="3" applyNumberFormat="1" applyFont="1" applyFill="1" applyBorder="1" applyAlignment="1">
      <alignment horizontal="center" vertical="top"/>
    </xf>
    <xf numFmtId="189" fontId="21" fillId="0" borderId="25" xfId="3" applyNumberFormat="1" applyFont="1" applyFill="1" applyBorder="1" applyAlignment="1">
      <alignment horizontal="right" vertical="top"/>
    </xf>
    <xf numFmtId="188" fontId="21" fillId="0" borderId="0" xfId="2" applyNumberFormat="1" applyFont="1" applyFill="1" applyBorder="1" applyAlignment="1">
      <alignment horizontal="right" vertical="top"/>
    </xf>
    <xf numFmtId="0" fontId="22" fillId="0" borderId="0" xfId="1" applyFont="1" applyAlignment="1">
      <alignment vertical="top"/>
    </xf>
    <xf numFmtId="189" fontId="17" fillId="0" borderId="25" xfId="4" applyNumberFormat="1" applyFont="1" applyFill="1" applyBorder="1" applyAlignment="1">
      <alignment horizontal="center" vertical="top"/>
    </xf>
    <xf numFmtId="189" fontId="17" fillId="0" borderId="24" xfId="3" applyNumberFormat="1" applyFont="1" applyFill="1" applyBorder="1" applyAlignment="1">
      <alignment vertical="top" wrapText="1"/>
    </xf>
    <xf numFmtId="189" fontId="17" fillId="0" borderId="25" xfId="3" applyNumberFormat="1" applyFont="1" applyFill="1" applyBorder="1" applyAlignment="1">
      <alignment vertical="top" wrapText="1"/>
    </xf>
    <xf numFmtId="188" fontId="17" fillId="0" borderId="0" xfId="2" applyNumberFormat="1" applyFont="1" applyFill="1" applyBorder="1" applyAlignment="1">
      <alignment vertical="top" wrapText="1"/>
    </xf>
    <xf numFmtId="187" fontId="18" fillId="2" borderId="0" xfId="1" applyNumberFormat="1" applyFont="1" applyFill="1" applyAlignment="1">
      <alignment vertical="top"/>
    </xf>
    <xf numFmtId="189" fontId="19" fillId="0" borderId="24" xfId="3" applyNumberFormat="1" applyFont="1" applyFill="1" applyBorder="1" applyAlignment="1">
      <alignment vertical="top" wrapText="1"/>
    </xf>
    <xf numFmtId="189" fontId="19" fillId="0" borderId="25" xfId="3" applyNumberFormat="1" applyFont="1" applyFill="1" applyBorder="1" applyAlignment="1">
      <alignment vertical="top" wrapText="1"/>
    </xf>
    <xf numFmtId="188" fontId="19" fillId="0" borderId="0" xfId="2" applyNumberFormat="1" applyFont="1" applyFill="1" applyBorder="1" applyAlignment="1">
      <alignment vertical="top" wrapText="1"/>
    </xf>
    <xf numFmtId="189" fontId="17" fillId="10" borderId="24" xfId="3" applyNumberFormat="1" applyFont="1" applyFill="1" applyBorder="1" applyAlignment="1">
      <alignment horizontal="right" vertical="top" wrapText="1"/>
    </xf>
    <xf numFmtId="189" fontId="17" fillId="7" borderId="29" xfId="3" applyNumberFormat="1" applyFont="1" applyFill="1" applyBorder="1" applyAlignment="1">
      <alignment horizontal="right" vertical="top"/>
    </xf>
    <xf numFmtId="189" fontId="17" fillId="0" borderId="19" xfId="4" applyNumberFormat="1" applyFont="1" applyFill="1" applyBorder="1" applyAlignment="1">
      <alignment horizontal="center" vertical="top"/>
    </xf>
    <xf numFmtId="189" fontId="17" fillId="18" borderId="18" xfId="4" applyNumberFormat="1" applyFont="1" applyFill="1" applyBorder="1" applyAlignment="1">
      <alignment horizontal="right" vertical="top" wrapText="1"/>
    </xf>
    <xf numFmtId="189" fontId="17" fillId="18" borderId="17" xfId="4" applyNumberFormat="1" applyFont="1" applyFill="1" applyBorder="1" applyAlignment="1">
      <alignment horizontal="right" vertical="top" wrapText="1"/>
    </xf>
    <xf numFmtId="188" fontId="17" fillId="18" borderId="1" xfId="2" applyNumberFormat="1" applyFont="1" applyFill="1" applyBorder="1" applyAlignment="1">
      <alignment horizontal="right" vertical="top" wrapText="1"/>
    </xf>
    <xf numFmtId="189" fontId="17" fillId="19" borderId="7" xfId="4" applyNumberFormat="1" applyFont="1" applyFill="1" applyBorder="1" applyAlignment="1">
      <alignment horizontal="right" vertical="top"/>
    </xf>
    <xf numFmtId="188" fontId="17" fillId="19" borderId="5" xfId="2" applyNumberFormat="1" applyFont="1" applyFill="1" applyBorder="1" applyAlignment="1">
      <alignment horizontal="right" vertical="top"/>
    </xf>
    <xf numFmtId="0" fontId="18" fillId="19" borderId="5" xfId="1" applyFont="1" applyFill="1" applyBorder="1" applyAlignment="1">
      <alignment vertical="top"/>
    </xf>
    <xf numFmtId="187" fontId="17" fillId="20" borderId="19" xfId="1" applyNumberFormat="1" applyFont="1" applyFill="1" applyBorder="1" applyAlignment="1">
      <alignment horizontal="right" vertical="top"/>
    </xf>
    <xf numFmtId="189" fontId="17" fillId="20" borderId="19" xfId="1" applyNumberFormat="1" applyFont="1" applyFill="1" applyBorder="1" applyAlignment="1">
      <alignment horizontal="right" vertical="top"/>
    </xf>
    <xf numFmtId="188" fontId="17" fillId="20" borderId="0" xfId="2" applyNumberFormat="1" applyFont="1" applyFill="1" applyAlignment="1">
      <alignment horizontal="right" vertical="top"/>
    </xf>
    <xf numFmtId="0" fontId="18" fillId="21" borderId="0" xfId="1" applyFont="1" applyFill="1" applyAlignment="1">
      <alignment vertical="top"/>
    </xf>
    <xf numFmtId="189" fontId="17" fillId="7" borderId="25" xfId="3" applyNumberFormat="1" applyFont="1" applyFill="1" applyBorder="1" applyAlignment="1">
      <alignment horizontal="right" vertical="top" wrapText="1"/>
    </xf>
    <xf numFmtId="189" fontId="17" fillId="7" borderId="24" xfId="3" applyNumberFormat="1" applyFont="1" applyFill="1" applyBorder="1" applyAlignment="1">
      <alignment horizontal="right" vertical="top" wrapText="1"/>
    </xf>
    <xf numFmtId="188" fontId="17" fillId="7" borderId="0" xfId="2" applyNumberFormat="1" applyFont="1" applyFill="1" applyBorder="1" applyAlignment="1">
      <alignment horizontal="right" vertical="top" wrapText="1"/>
    </xf>
    <xf numFmtId="0" fontId="18" fillId="7" borderId="0" xfId="1" applyFont="1" applyFill="1" applyAlignment="1">
      <alignment vertical="top"/>
    </xf>
    <xf numFmtId="189" fontId="17" fillId="18" borderId="4" xfId="4" applyNumberFormat="1" applyFont="1" applyFill="1" applyBorder="1" applyAlignment="1">
      <alignment horizontal="right" vertical="top" wrapText="1"/>
    </xf>
    <xf numFmtId="188" fontId="17" fillId="18" borderId="5" xfId="2" applyNumberFormat="1" applyFont="1" applyFill="1" applyBorder="1" applyAlignment="1">
      <alignment horizontal="right" vertical="top" wrapText="1"/>
    </xf>
    <xf numFmtId="3" fontId="18" fillId="0" borderId="5" xfId="1" applyNumberFormat="1" applyFont="1" applyBorder="1" applyAlignment="1">
      <alignment vertical="top"/>
    </xf>
    <xf numFmtId="0" fontId="18" fillId="0" borderId="5" xfId="1" applyFont="1" applyBorder="1" applyAlignment="1">
      <alignment vertical="top"/>
    </xf>
    <xf numFmtId="189" fontId="17" fillId="4" borderId="4" xfId="3" applyNumberFormat="1" applyFont="1" applyFill="1" applyBorder="1" applyAlignment="1">
      <alignment horizontal="right" vertical="top"/>
    </xf>
    <xf numFmtId="188" fontId="17" fillId="4" borderId="7" xfId="2" applyNumberFormat="1" applyFont="1" applyFill="1" applyBorder="1" applyAlignment="1">
      <alignment horizontal="right" vertical="top"/>
    </xf>
    <xf numFmtId="189" fontId="18" fillId="4" borderId="7" xfId="3" applyNumberFormat="1" applyFont="1" applyFill="1" applyBorder="1" applyAlignment="1">
      <alignment horizontal="right" vertical="top"/>
    </xf>
    <xf numFmtId="187" fontId="18" fillId="0" borderId="5" xfId="1" applyNumberFormat="1" applyFont="1" applyBorder="1" applyAlignment="1">
      <alignment vertical="top"/>
    </xf>
    <xf numFmtId="189" fontId="17" fillId="7" borderId="20" xfId="3" applyNumberFormat="1" applyFont="1" applyFill="1" applyBorder="1" applyAlignment="1">
      <alignment horizontal="right" vertical="top"/>
    </xf>
    <xf numFmtId="3" fontId="18" fillId="2" borderId="0" xfId="1" applyNumberFormat="1" applyFont="1" applyFill="1" applyAlignment="1">
      <alignment vertical="top"/>
    </xf>
    <xf numFmtId="189" fontId="17" fillId="2" borderId="24" xfId="3" applyNumberFormat="1" applyFont="1" applyFill="1" applyBorder="1" applyAlignment="1">
      <alignment horizontal="right" vertical="top"/>
    </xf>
    <xf numFmtId="189" fontId="17" fillId="0" borderId="24" xfId="3" applyNumberFormat="1" applyFont="1" applyFill="1" applyBorder="1" applyAlignment="1">
      <alignment horizontal="right" vertical="top"/>
    </xf>
    <xf numFmtId="189" fontId="17" fillId="7" borderId="25" xfId="3" applyNumberFormat="1" applyFont="1" applyFill="1" applyBorder="1" applyAlignment="1">
      <alignment horizontal="right" vertical="top"/>
    </xf>
    <xf numFmtId="189" fontId="21" fillId="2" borderId="25" xfId="3" applyNumberFormat="1" applyFont="1" applyFill="1" applyBorder="1" applyAlignment="1">
      <alignment horizontal="center" vertical="top"/>
    </xf>
    <xf numFmtId="189" fontId="21" fillId="2" borderId="25" xfId="3" applyNumberFormat="1" applyFont="1" applyFill="1" applyBorder="1" applyAlignment="1">
      <alignment horizontal="right" vertical="top"/>
    </xf>
    <xf numFmtId="189" fontId="21" fillId="2" borderId="30" xfId="5" applyNumberFormat="1" applyFont="1" applyFill="1" applyBorder="1" applyAlignment="1">
      <alignment horizontal="right" vertical="top"/>
    </xf>
    <xf numFmtId="189" fontId="21" fillId="2" borderId="24" xfId="3" applyNumberFormat="1" applyFont="1" applyFill="1" applyBorder="1" applyAlignment="1">
      <alignment horizontal="center" vertical="top"/>
    </xf>
    <xf numFmtId="188" fontId="21" fillId="2" borderId="25" xfId="2" applyNumberFormat="1" applyFont="1" applyFill="1" applyBorder="1" applyAlignment="1">
      <alignment horizontal="center" vertical="top"/>
    </xf>
    <xf numFmtId="189" fontId="21" fillId="2" borderId="31" xfId="3" applyNumberFormat="1" applyFont="1" applyFill="1" applyBorder="1" applyAlignment="1">
      <alignment horizontal="center" vertical="top"/>
    </xf>
    <xf numFmtId="0" fontId="22" fillId="2" borderId="0" xfId="1" applyFont="1" applyFill="1" applyAlignment="1">
      <alignment vertical="top"/>
    </xf>
    <xf numFmtId="189" fontId="21" fillId="0" borderId="19" xfId="3" applyNumberFormat="1" applyFont="1" applyFill="1" applyBorder="1" applyAlignment="1">
      <alignment horizontal="center" vertical="top"/>
    </xf>
    <xf numFmtId="189" fontId="21" fillId="0" borderId="20" xfId="3" applyNumberFormat="1" applyFont="1" applyFill="1" applyBorder="1" applyAlignment="1">
      <alignment horizontal="right" vertical="top"/>
    </xf>
    <xf numFmtId="187" fontId="22" fillId="0" borderId="0" xfId="1" applyNumberFormat="1" applyFont="1" applyAlignment="1">
      <alignment vertical="top"/>
    </xf>
    <xf numFmtId="189" fontId="17" fillId="7" borderId="4" xfId="3" applyNumberFormat="1" applyFont="1" applyFill="1" applyBorder="1" applyAlignment="1">
      <alignment horizontal="right" vertical="top"/>
    </xf>
    <xf numFmtId="188" fontId="17" fillId="7" borderId="5" xfId="2" applyNumberFormat="1" applyFont="1" applyFill="1" applyBorder="1" applyAlignment="1">
      <alignment horizontal="right" vertical="top"/>
    </xf>
    <xf numFmtId="187" fontId="20" fillId="7" borderId="5" xfId="1" applyNumberFormat="1" applyFont="1" applyFill="1" applyBorder="1" applyAlignment="1">
      <alignment vertical="top"/>
    </xf>
    <xf numFmtId="0" fontId="20" fillId="7" borderId="5" xfId="1" applyFont="1" applyFill="1" applyBorder="1" applyAlignment="1">
      <alignment vertical="top"/>
    </xf>
    <xf numFmtId="189" fontId="17" fillId="0" borderId="19" xfId="3" applyNumberFormat="1" applyFont="1" applyFill="1" applyBorder="1" applyAlignment="1">
      <alignment horizontal="center" vertical="top"/>
    </xf>
    <xf numFmtId="189" fontId="17" fillId="0" borderId="20" xfId="3" applyNumberFormat="1" applyFont="1" applyFill="1" applyBorder="1" applyAlignment="1">
      <alignment horizontal="right" vertical="top"/>
    </xf>
    <xf numFmtId="189" fontId="17" fillId="2" borderId="24" xfId="4" applyNumberFormat="1" applyFont="1" applyFill="1" applyBorder="1" applyAlignment="1">
      <alignment horizontal="center" vertical="top"/>
    </xf>
    <xf numFmtId="189" fontId="17" fillId="2" borderId="24" xfId="4" applyNumberFormat="1" applyFont="1" applyFill="1" applyBorder="1" applyAlignment="1">
      <alignment horizontal="right" vertical="top"/>
    </xf>
    <xf numFmtId="189" fontId="17" fillId="2" borderId="17" xfId="3" applyNumberFormat="1" applyFont="1" applyFill="1" applyBorder="1" applyAlignment="1">
      <alignment horizontal="center" vertical="top"/>
    </xf>
    <xf numFmtId="189" fontId="17" fillId="2" borderId="17" xfId="3" applyNumberFormat="1" applyFont="1" applyFill="1" applyBorder="1" applyAlignment="1">
      <alignment horizontal="right" vertical="top"/>
    </xf>
    <xf numFmtId="189" fontId="17" fillId="2" borderId="18" xfId="3" applyNumberFormat="1" applyFont="1" applyFill="1" applyBorder="1" applyAlignment="1">
      <alignment horizontal="right" vertical="top"/>
    </xf>
    <xf numFmtId="189" fontId="17" fillId="22" borderId="25" xfId="3" applyNumberFormat="1" applyFont="1" applyFill="1" applyBorder="1" applyAlignment="1">
      <alignment horizontal="right" vertical="top" wrapText="1"/>
    </xf>
    <xf numFmtId="189" fontId="21" fillId="2" borderId="24" xfId="3" applyNumberFormat="1" applyFont="1" applyFill="1" applyBorder="1" applyAlignment="1">
      <alignment horizontal="right" vertical="top"/>
    </xf>
    <xf numFmtId="188" fontId="21" fillId="2" borderId="0" xfId="2" applyNumberFormat="1" applyFont="1" applyFill="1" applyBorder="1" applyAlignment="1">
      <alignment horizontal="right" vertical="top"/>
    </xf>
    <xf numFmtId="187" fontId="22" fillId="2" borderId="0" xfId="1" applyNumberFormat="1" applyFont="1" applyFill="1" applyAlignment="1">
      <alignment vertical="top"/>
    </xf>
    <xf numFmtId="188" fontId="17" fillId="22" borderId="0" xfId="2" applyNumberFormat="1" applyFont="1" applyFill="1" applyBorder="1" applyAlignment="1">
      <alignment horizontal="right" vertical="top" wrapText="1"/>
    </xf>
    <xf numFmtId="0" fontId="18" fillId="22" borderId="0" xfId="1" applyFont="1" applyFill="1" applyAlignment="1">
      <alignment vertical="top"/>
    </xf>
    <xf numFmtId="188" fontId="17" fillId="2" borderId="0" xfId="2" applyNumberFormat="1" applyFont="1" applyFill="1" applyBorder="1" applyAlignment="1">
      <alignment horizontal="center" vertical="top"/>
    </xf>
    <xf numFmtId="0" fontId="18" fillId="2" borderId="0" xfId="1" applyFont="1" applyFill="1" applyAlignment="1">
      <alignment horizontal="left" vertical="top"/>
    </xf>
    <xf numFmtId="189" fontId="17" fillId="2" borderId="25" xfId="3" applyNumberFormat="1" applyFont="1" applyFill="1" applyBorder="1" applyAlignment="1">
      <alignment horizontal="right" vertical="top" wrapText="1"/>
    </xf>
    <xf numFmtId="188" fontId="17" fillId="2" borderId="0" xfId="2" applyNumberFormat="1" applyFont="1" applyFill="1" applyBorder="1" applyAlignment="1">
      <alignment horizontal="right" vertical="top" wrapText="1"/>
    </xf>
    <xf numFmtId="189" fontId="21" fillId="2" borderId="25" xfId="3" applyNumberFormat="1" applyFont="1" applyFill="1" applyBorder="1" applyAlignment="1">
      <alignment horizontal="right" vertical="top" wrapText="1"/>
    </xf>
    <xf numFmtId="188" fontId="21" fillId="2" borderId="0" xfId="2" applyNumberFormat="1" applyFont="1" applyFill="1" applyBorder="1" applyAlignment="1">
      <alignment horizontal="right" vertical="top" wrapText="1"/>
    </xf>
    <xf numFmtId="189" fontId="17" fillId="0" borderId="21" xfId="3" applyNumberFormat="1" applyFont="1" applyFill="1" applyBorder="1" applyAlignment="1">
      <alignment horizontal="right" vertical="top"/>
    </xf>
    <xf numFmtId="189" fontId="21" fillId="0" borderId="22" xfId="3" applyNumberFormat="1" applyFont="1" applyFill="1" applyBorder="1" applyAlignment="1">
      <alignment horizontal="right" vertical="top"/>
    </xf>
    <xf numFmtId="189" fontId="17" fillId="19" borderId="4" xfId="3" applyNumberFormat="1" applyFont="1" applyFill="1" applyBorder="1" applyAlignment="1">
      <alignment horizontal="right" vertical="top"/>
    </xf>
    <xf numFmtId="189" fontId="18" fillId="19" borderId="5" xfId="1" applyNumberFormat="1" applyFont="1" applyFill="1" applyBorder="1" applyAlignment="1">
      <alignment vertical="top"/>
    </xf>
    <xf numFmtId="189" fontId="21" fillId="2" borderId="24" xfId="4" applyNumberFormat="1" applyFont="1" applyFill="1" applyBorder="1" applyAlignment="1">
      <alignment horizontal="center" vertical="top"/>
    </xf>
    <xf numFmtId="189" fontId="21" fillId="2" borderId="25" xfId="4" applyNumberFormat="1" applyFont="1" applyFill="1" applyBorder="1" applyAlignment="1">
      <alignment horizontal="right" vertical="top"/>
    </xf>
    <xf numFmtId="189" fontId="21" fillId="2" borderId="23" xfId="4" applyNumberFormat="1" applyFont="1" applyFill="1" applyBorder="1" applyAlignment="1">
      <alignment horizontal="right" vertical="top"/>
    </xf>
    <xf numFmtId="189" fontId="21" fillId="2" borderId="24" xfId="4" applyNumberFormat="1" applyFont="1" applyFill="1" applyBorder="1" applyAlignment="1">
      <alignment horizontal="right" vertical="top"/>
    </xf>
    <xf numFmtId="189" fontId="21" fillId="2" borderId="27" xfId="3" applyNumberFormat="1" applyFont="1" applyFill="1" applyBorder="1" applyAlignment="1">
      <alignment horizontal="right" vertical="top"/>
    </xf>
    <xf numFmtId="189" fontId="21" fillId="2" borderId="20" xfId="3" applyNumberFormat="1" applyFont="1" applyFill="1" applyBorder="1" applyAlignment="1">
      <alignment horizontal="right" vertical="top"/>
    </xf>
    <xf numFmtId="189" fontId="21" fillId="2" borderId="0" xfId="2" applyNumberFormat="1" applyFont="1" applyFill="1" applyBorder="1" applyAlignment="1">
      <alignment horizontal="right" vertical="top"/>
    </xf>
    <xf numFmtId="189" fontId="17" fillId="5" borderId="11" xfId="3" applyNumberFormat="1" applyFont="1" applyFill="1" applyBorder="1" applyAlignment="1">
      <alignment vertical="top" wrapText="1"/>
    </xf>
    <xf numFmtId="189" fontId="17" fillId="5" borderId="9" xfId="3" applyNumberFormat="1" applyFont="1" applyFill="1" applyBorder="1" applyAlignment="1">
      <alignment vertical="top" wrapText="1"/>
    </xf>
    <xf numFmtId="188" fontId="17" fillId="5" borderId="0" xfId="2" applyNumberFormat="1" applyFont="1" applyFill="1" applyBorder="1" applyAlignment="1">
      <alignment vertical="top" wrapText="1"/>
    </xf>
    <xf numFmtId="188" fontId="17" fillId="4" borderId="5" xfId="2" applyNumberFormat="1" applyFont="1" applyFill="1" applyBorder="1" applyAlignment="1">
      <alignment horizontal="right" vertical="top"/>
    </xf>
    <xf numFmtId="187" fontId="20" fillId="0" borderId="5" xfId="1" applyNumberFormat="1" applyFont="1" applyBorder="1" applyAlignment="1">
      <alignment vertical="top"/>
    </xf>
    <xf numFmtId="0" fontId="20" fillId="0" borderId="5" xfId="1" applyFont="1" applyBorder="1" applyAlignment="1">
      <alignment vertical="top"/>
    </xf>
    <xf numFmtId="188" fontId="17" fillId="4" borderId="0" xfId="2" applyNumberFormat="1" applyFont="1" applyFill="1" applyBorder="1" applyAlignment="1">
      <alignment horizontal="right" vertical="top"/>
    </xf>
    <xf numFmtId="187" fontId="20" fillId="0" borderId="0" xfId="1" applyNumberFormat="1" applyFont="1" applyAlignment="1">
      <alignment vertical="top"/>
    </xf>
    <xf numFmtId="189" fontId="2" fillId="2" borderId="1" xfId="3" applyNumberFormat="1" applyFont="1" applyFill="1" applyBorder="1" applyAlignment="1">
      <alignment vertical="center"/>
    </xf>
    <xf numFmtId="0" fontId="8" fillId="0" borderId="0" xfId="1" applyFont="1" applyAlignment="1">
      <alignment horizontal="center" vertical="center"/>
    </xf>
    <xf numFmtId="187" fontId="10" fillId="6" borderId="10" xfId="1" applyNumberFormat="1" applyFont="1" applyFill="1" applyBorder="1" applyAlignment="1">
      <alignment horizontal="center" vertical="top"/>
    </xf>
    <xf numFmtId="187" fontId="15" fillId="6" borderId="11" xfId="1" applyNumberFormat="1" applyFont="1" applyFill="1" applyBorder="1" applyAlignment="1">
      <alignment horizontal="center" vertical="top"/>
    </xf>
    <xf numFmtId="187" fontId="15" fillId="0" borderId="0" xfId="1" applyNumberFormat="1" applyFont="1" applyBorder="1" applyAlignment="1">
      <alignment horizontal="left" vertical="top"/>
    </xf>
    <xf numFmtId="187" fontId="15" fillId="0" borderId="0" xfId="1" applyNumberFormat="1" applyFont="1" applyBorder="1" applyAlignment="1">
      <alignment horizontal="center" vertical="center"/>
    </xf>
    <xf numFmtId="189" fontId="15" fillId="0" borderId="0" xfId="3" applyNumberFormat="1" applyFont="1" applyFill="1" applyBorder="1" applyAlignment="1">
      <alignment horizontal="center" vertical="center"/>
    </xf>
    <xf numFmtId="189" fontId="15" fillId="4" borderId="0" xfId="3" applyNumberFormat="1" applyFont="1" applyFill="1" applyBorder="1" applyAlignment="1">
      <alignment horizontal="center" vertical="center" wrapText="1"/>
    </xf>
    <xf numFmtId="189" fontId="15" fillId="5" borderId="0" xfId="3" applyNumberFormat="1" applyFont="1" applyFill="1" applyBorder="1" applyAlignment="1">
      <alignment horizontal="center" vertical="top"/>
    </xf>
    <xf numFmtId="187" fontId="15" fillId="5" borderId="0" xfId="1" applyNumberFormat="1" applyFont="1" applyFill="1" applyBorder="1" applyAlignment="1">
      <alignment horizontal="center" vertical="top"/>
    </xf>
    <xf numFmtId="187" fontId="15" fillId="6" borderId="0" xfId="1" applyNumberFormat="1" applyFont="1" applyFill="1" applyBorder="1" applyAlignment="1">
      <alignment horizontal="center" vertical="top"/>
    </xf>
    <xf numFmtId="187" fontId="15" fillId="7" borderId="0" xfId="1" applyNumberFormat="1" applyFont="1" applyFill="1" applyBorder="1" applyAlignment="1">
      <alignment horizontal="center" vertical="top"/>
    </xf>
    <xf numFmtId="187" fontId="15" fillId="8" borderId="0" xfId="1" applyNumberFormat="1" applyFont="1" applyFill="1" applyBorder="1" applyAlignment="1">
      <alignment horizontal="center" vertical="top"/>
    </xf>
    <xf numFmtId="189" fontId="15" fillId="9" borderId="0" xfId="3" applyNumberFormat="1" applyFont="1" applyFill="1" applyBorder="1" applyAlignment="1">
      <alignment horizontal="center" vertical="top"/>
    </xf>
    <xf numFmtId="189" fontId="15" fillId="10" borderId="0" xfId="3" applyNumberFormat="1" applyFont="1" applyFill="1" applyBorder="1" applyAlignment="1">
      <alignment horizontal="center" vertical="top"/>
    </xf>
    <xf numFmtId="189" fontId="15" fillId="10" borderId="0" xfId="3" applyNumberFormat="1" applyFont="1" applyFill="1" applyBorder="1" applyAlignment="1">
      <alignment horizontal="center" vertical="top" wrapText="1"/>
    </xf>
    <xf numFmtId="189" fontId="15" fillId="11" borderId="0" xfId="3" applyNumberFormat="1" applyFont="1" applyFill="1" applyBorder="1" applyAlignment="1">
      <alignment horizontal="center" vertical="top"/>
    </xf>
    <xf numFmtId="189" fontId="15" fillId="11" borderId="0" xfId="3" applyNumberFormat="1" applyFont="1" applyFill="1" applyBorder="1" applyAlignment="1">
      <alignment horizontal="center" vertical="top" wrapText="1"/>
    </xf>
    <xf numFmtId="0" fontId="16" fillId="0" borderId="0" xfId="1" applyFont="1" applyBorder="1" applyAlignment="1">
      <alignment vertical="top"/>
    </xf>
    <xf numFmtId="3" fontId="16" fillId="0" borderId="0" xfId="1" applyNumberFormat="1" applyFont="1" applyBorder="1" applyAlignment="1">
      <alignment vertical="top"/>
    </xf>
    <xf numFmtId="187" fontId="15" fillId="23" borderId="4" xfId="1" applyNumberFormat="1" applyFont="1" applyFill="1" applyBorder="1" applyAlignment="1">
      <alignment horizontal="center" vertical="center"/>
    </xf>
    <xf numFmtId="187" fontId="17" fillId="0" borderId="4" xfId="1" applyNumberFormat="1" applyFont="1" applyFill="1" applyBorder="1" applyAlignment="1">
      <alignment horizontal="left"/>
    </xf>
    <xf numFmtId="187" fontId="17" fillId="0" borderId="4" xfId="1" applyNumberFormat="1" applyFont="1" applyFill="1" applyBorder="1" applyAlignment="1">
      <alignment horizontal="center" vertical="center"/>
    </xf>
    <xf numFmtId="189" fontId="17" fillId="0" borderId="4" xfId="3" applyNumberFormat="1" applyFont="1" applyFill="1" applyBorder="1" applyAlignment="1">
      <alignment horizontal="right" vertical="center"/>
    </xf>
    <xf numFmtId="187" fontId="17" fillId="0" borderId="4" xfId="1" applyNumberFormat="1" applyFont="1" applyFill="1" applyBorder="1" applyAlignment="1">
      <alignment horizontal="left" vertical="top"/>
    </xf>
    <xf numFmtId="187" fontId="17" fillId="0" borderId="6" xfId="1" applyNumberFormat="1" applyFont="1" applyFill="1" applyBorder="1" applyAlignment="1">
      <alignment horizontal="left" vertical="top" wrapText="1"/>
    </xf>
    <xf numFmtId="187" fontId="17" fillId="0" borderId="7" xfId="1" applyNumberFormat="1" applyFont="1" applyFill="1" applyBorder="1" applyAlignment="1">
      <alignment horizontal="left" vertical="top" wrapText="1"/>
    </xf>
    <xf numFmtId="189" fontId="17" fillId="0" borderId="4" xfId="3" applyNumberFormat="1" applyFont="1" applyFill="1" applyBorder="1" applyAlignment="1">
      <alignment horizontal="center" vertical="center"/>
    </xf>
    <xf numFmtId="0" fontId="19" fillId="0" borderId="7" xfId="1" applyFont="1" applyFill="1" applyBorder="1" applyAlignment="1">
      <alignment vertical="top" wrapText="1"/>
    </xf>
    <xf numFmtId="187" fontId="17" fillId="0" borderId="7" xfId="1" applyNumberFormat="1" applyFont="1" applyFill="1" applyBorder="1" applyAlignment="1">
      <alignment horizontal="left" vertical="top"/>
    </xf>
    <xf numFmtId="189" fontId="17" fillId="16" borderId="13" xfId="4" applyNumberFormat="1" applyFont="1" applyFill="1" applyBorder="1" applyAlignment="1">
      <alignment vertical="top" wrapText="1"/>
    </xf>
    <xf numFmtId="189" fontId="17" fillId="9" borderId="17" xfId="3" applyNumberFormat="1" applyFont="1" applyFill="1" applyBorder="1" applyAlignment="1">
      <alignment horizontal="right" vertical="top"/>
    </xf>
    <xf numFmtId="189" fontId="17" fillId="10" borderId="24" xfId="3" applyNumberFormat="1" applyFont="1" applyFill="1" applyBorder="1" applyAlignment="1">
      <alignment horizontal="center" vertical="top" wrapText="1"/>
    </xf>
    <xf numFmtId="189" fontId="17" fillId="0" borderId="24" xfId="4" applyNumberFormat="1" applyFont="1" applyFill="1" applyBorder="1" applyAlignment="1">
      <alignment horizontal="center" vertical="top"/>
    </xf>
    <xf numFmtId="189" fontId="17" fillId="7" borderId="28" xfId="3" applyNumberFormat="1" applyFont="1" applyFill="1" applyBorder="1" applyAlignment="1">
      <alignment horizontal="right" vertical="top"/>
    </xf>
    <xf numFmtId="189" fontId="17" fillId="18" borderId="7" xfId="4" applyNumberFormat="1" applyFont="1" applyFill="1" applyBorder="1" applyAlignment="1">
      <alignment horizontal="right" vertical="top" wrapText="1"/>
    </xf>
    <xf numFmtId="189" fontId="17" fillId="4" borderId="7" xfId="3" applyNumberFormat="1" applyFont="1" applyFill="1" applyBorder="1" applyAlignment="1">
      <alignment horizontal="right" vertical="top"/>
    </xf>
    <xf numFmtId="189" fontId="17" fillId="7" borderId="19" xfId="3" applyNumberFormat="1" applyFont="1" applyFill="1" applyBorder="1" applyAlignment="1">
      <alignment horizontal="right" vertical="top"/>
    </xf>
    <xf numFmtId="189" fontId="17" fillId="7" borderId="24" xfId="3" applyNumberFormat="1" applyFont="1" applyFill="1" applyBorder="1" applyAlignment="1">
      <alignment horizontal="right" vertical="top"/>
    </xf>
    <xf numFmtId="189" fontId="17" fillId="7" borderId="7" xfId="3" applyNumberFormat="1" applyFont="1" applyFill="1" applyBorder="1" applyAlignment="1">
      <alignment horizontal="right" vertical="top"/>
    </xf>
    <xf numFmtId="189" fontId="17" fillId="22" borderId="24" xfId="3" applyNumberFormat="1" applyFont="1" applyFill="1" applyBorder="1" applyAlignment="1">
      <alignment horizontal="right" vertical="top" wrapText="1"/>
    </xf>
    <xf numFmtId="189" fontId="17" fillId="2" borderId="24" xfId="3" applyNumberFormat="1" applyFont="1" applyFill="1" applyBorder="1" applyAlignment="1">
      <alignment horizontal="right" vertical="top" wrapText="1"/>
    </xf>
    <xf numFmtId="189" fontId="21" fillId="2" borderId="24" xfId="3" applyNumberFormat="1" applyFont="1" applyFill="1" applyBorder="1" applyAlignment="1">
      <alignment horizontal="right" vertical="top" wrapText="1"/>
    </xf>
    <xf numFmtId="189" fontId="17" fillId="19" borderId="7" xfId="3" applyNumberFormat="1" applyFont="1" applyFill="1" applyBorder="1" applyAlignment="1">
      <alignment horizontal="right" vertical="top"/>
    </xf>
    <xf numFmtId="189" fontId="17" fillId="0" borderId="4" xfId="4" applyNumberFormat="1" applyFont="1" applyFill="1" applyBorder="1" applyAlignment="1">
      <alignment horizontal="left" vertical="top" wrapText="1"/>
    </xf>
    <xf numFmtId="187" fontId="17" fillId="0" borderId="4" xfId="1" applyNumberFormat="1" applyFont="1" applyFill="1" applyBorder="1" applyAlignment="1">
      <alignment vertical="top"/>
    </xf>
    <xf numFmtId="187" fontId="21" fillId="0" borderId="4" xfId="1" applyNumberFormat="1" applyFont="1" applyFill="1" applyBorder="1" applyAlignment="1">
      <alignment horizontal="center" vertical="center"/>
    </xf>
    <xf numFmtId="189" fontId="21" fillId="0" borderId="4" xfId="3" applyNumberFormat="1" applyFont="1" applyFill="1" applyBorder="1" applyAlignment="1">
      <alignment horizontal="center" vertical="top"/>
    </xf>
    <xf numFmtId="187" fontId="25" fillId="0" borderId="4" xfId="1" applyNumberFormat="1" applyFont="1" applyFill="1" applyBorder="1" applyAlignment="1">
      <alignment horizontal="center" vertical="center"/>
    </xf>
    <xf numFmtId="190" fontId="17" fillId="0" borderId="6" xfId="1" quotePrefix="1" applyNumberFormat="1" applyFont="1" applyFill="1" applyBorder="1" applyAlignment="1">
      <alignment horizontal="right" vertical="top"/>
    </xf>
    <xf numFmtId="187" fontId="17" fillId="0" borderId="7" xfId="1" applyNumberFormat="1" applyFont="1" applyFill="1" applyBorder="1" applyAlignment="1">
      <alignment vertical="top"/>
    </xf>
    <xf numFmtId="187" fontId="19" fillId="0" borderId="7" xfId="1" applyNumberFormat="1" applyFont="1" applyFill="1" applyBorder="1" applyAlignment="1">
      <alignment vertical="top"/>
    </xf>
    <xf numFmtId="190" fontId="19" fillId="0" borderId="6" xfId="1" quotePrefix="1" applyNumberFormat="1" applyFont="1" applyFill="1" applyBorder="1" applyAlignment="1">
      <alignment horizontal="right" vertical="top"/>
    </xf>
    <xf numFmtId="190" fontId="21" fillId="0" borderId="6" xfId="1" quotePrefix="1" applyNumberFormat="1" applyFont="1" applyFill="1" applyBorder="1" applyAlignment="1">
      <alignment horizontal="right" vertical="top"/>
    </xf>
    <xf numFmtId="187" fontId="17" fillId="0" borderId="7" xfId="1" applyNumberFormat="1" applyFont="1" applyFill="1" applyBorder="1" applyAlignment="1">
      <alignment vertical="top" wrapText="1"/>
    </xf>
    <xf numFmtId="187" fontId="17" fillId="0" borderId="7" xfId="1" applyNumberFormat="1" applyFont="1" applyFill="1" applyBorder="1" applyAlignment="1">
      <alignment horizontal="left" vertical="top"/>
    </xf>
    <xf numFmtId="49" fontId="19" fillId="0" borderId="7" xfId="1" applyNumberFormat="1" applyFont="1" applyFill="1" applyBorder="1" applyAlignment="1">
      <alignment horizontal="left" vertical="top"/>
    </xf>
    <xf numFmtId="49" fontId="19" fillId="0" borderId="7" xfId="1" applyNumberFormat="1" applyFont="1" applyFill="1" applyBorder="1" applyAlignment="1">
      <alignment vertical="top" wrapText="1"/>
    </xf>
    <xf numFmtId="49" fontId="17" fillId="0" borderId="6" xfId="1" applyNumberFormat="1" applyFont="1" applyFill="1" applyBorder="1" applyAlignment="1">
      <alignment horizontal="right" vertical="top"/>
    </xf>
    <xf numFmtId="187" fontId="17" fillId="0" borderId="7" xfId="1" applyNumberFormat="1" applyFont="1" applyFill="1" applyBorder="1" applyAlignment="1">
      <alignment horizontal="left" vertical="top" wrapText="1"/>
    </xf>
    <xf numFmtId="187" fontId="21" fillId="0" borderId="7" xfId="1" applyNumberFormat="1" applyFont="1" applyFill="1" applyBorder="1" applyAlignment="1">
      <alignment vertical="top"/>
    </xf>
    <xf numFmtId="190" fontId="21" fillId="0" borderId="6" xfId="5" quotePrefix="1" applyNumberFormat="1" applyFont="1" applyFill="1" applyBorder="1" applyAlignment="1">
      <alignment horizontal="right" vertical="top"/>
    </xf>
    <xf numFmtId="187" fontId="21" fillId="0" borderId="7" xfId="5" applyNumberFormat="1" applyFont="1" applyFill="1" applyBorder="1" applyAlignment="1">
      <alignment horizontal="left" vertical="top" wrapText="1"/>
    </xf>
    <xf numFmtId="187" fontId="19" fillId="0" borderId="7" xfId="1" applyNumberFormat="1" applyFont="1" applyFill="1" applyBorder="1" applyAlignment="1">
      <alignment horizontal="left" vertical="top" wrapText="1"/>
    </xf>
    <xf numFmtId="49" fontId="21" fillId="0" borderId="6" xfId="1" applyNumberFormat="1" applyFont="1" applyFill="1" applyBorder="1" applyAlignment="1">
      <alignment horizontal="right" vertical="top"/>
    </xf>
    <xf numFmtId="187" fontId="21" fillId="0" borderId="7" xfId="1" applyNumberFormat="1" applyFont="1" applyFill="1" applyBorder="1" applyAlignment="1">
      <alignment vertical="top" wrapText="1"/>
    </xf>
    <xf numFmtId="187" fontId="21" fillId="0" borderId="7" xfId="1" applyNumberFormat="1" applyFont="1" applyFill="1" applyBorder="1" applyAlignment="1">
      <alignment horizontal="left" vertical="top" wrapText="1"/>
    </xf>
    <xf numFmtId="187" fontId="17" fillId="0" borderId="7" xfId="5" applyNumberFormat="1" applyFont="1" applyFill="1" applyBorder="1" applyAlignment="1">
      <alignment horizontal="left" vertical="top" wrapText="1"/>
    </xf>
    <xf numFmtId="187" fontId="19" fillId="0" borderId="7" xfId="1" applyNumberFormat="1" applyFont="1" applyFill="1" applyBorder="1" applyAlignment="1">
      <alignment vertical="top" wrapText="1"/>
    </xf>
    <xf numFmtId="190" fontId="17" fillId="0" borderId="6" xfId="1" quotePrefix="1" applyNumberFormat="1" applyFont="1" applyFill="1" applyBorder="1" applyAlignment="1">
      <alignment horizontal="center" vertical="top"/>
    </xf>
    <xf numFmtId="49" fontId="21" fillId="0" borderId="6" xfId="1" applyNumberFormat="1" applyFont="1" applyFill="1" applyBorder="1" applyAlignment="1">
      <alignment horizontal="right" vertical="top" wrapText="1"/>
    </xf>
    <xf numFmtId="190" fontId="21" fillId="0" borderId="6" xfId="1" quotePrefix="1" applyNumberFormat="1" applyFont="1" applyFill="1" applyBorder="1" applyAlignment="1">
      <alignment horizontal="center" vertical="top"/>
    </xf>
    <xf numFmtId="49" fontId="21" fillId="0" borderId="6" xfId="1" applyNumberFormat="1" applyFont="1" applyFill="1" applyBorder="1" applyAlignment="1">
      <alignment horizontal="center" vertical="top" wrapText="1"/>
    </xf>
    <xf numFmtId="49" fontId="21" fillId="0" borderId="7" xfId="1" applyNumberFormat="1" applyFont="1" applyFill="1" applyBorder="1" applyAlignment="1">
      <alignment vertical="top" wrapText="1"/>
    </xf>
    <xf numFmtId="49" fontId="17" fillId="0" borderId="6" xfId="1" applyNumberFormat="1" applyFont="1" applyFill="1" applyBorder="1" applyAlignment="1">
      <alignment horizontal="center" vertical="top" wrapText="1"/>
    </xf>
    <xf numFmtId="49" fontId="17" fillId="0" borderId="7" xfId="1" applyNumberFormat="1" applyFont="1" applyFill="1" applyBorder="1" applyAlignment="1">
      <alignment vertical="top" wrapText="1"/>
    </xf>
    <xf numFmtId="190" fontId="17" fillId="0" borderId="6" xfId="1" applyNumberFormat="1" applyFont="1" applyFill="1" applyBorder="1" applyAlignment="1">
      <alignment horizontal="left" vertical="top"/>
    </xf>
    <xf numFmtId="190" fontId="17" fillId="0" borderId="7" xfId="1" applyNumberFormat="1" applyFont="1" applyFill="1" applyBorder="1" applyAlignment="1">
      <alignment horizontal="left" vertical="top"/>
    </xf>
    <xf numFmtId="0" fontId="19" fillId="0" borderId="7" xfId="1" applyFont="1" applyFill="1" applyBorder="1" applyAlignment="1">
      <alignment horizontal="left" vertical="top"/>
    </xf>
    <xf numFmtId="187" fontId="17" fillId="0" borderId="6" xfId="1" applyNumberFormat="1" applyFont="1" applyFill="1" applyBorder="1" applyAlignment="1">
      <alignment horizontal="left" vertical="top"/>
    </xf>
    <xf numFmtId="189" fontId="17" fillId="0" borderId="6" xfId="4" applyNumberFormat="1" applyFont="1" applyFill="1" applyBorder="1" applyAlignment="1">
      <alignment horizontal="left" vertical="top" wrapText="1"/>
    </xf>
    <xf numFmtId="189" fontId="17" fillId="0" borderId="7" xfId="4" applyNumberFormat="1" applyFont="1" applyFill="1" applyBorder="1" applyAlignment="1">
      <alignment horizontal="left" vertical="top" wrapText="1"/>
    </xf>
    <xf numFmtId="49" fontId="17" fillId="0" borderId="6" xfId="1" applyNumberFormat="1" applyFont="1" applyFill="1" applyBorder="1" applyAlignment="1">
      <alignment horizontal="right" vertical="top" wrapText="1"/>
    </xf>
    <xf numFmtId="187" fontId="17" fillId="0" borderId="4" xfId="1" applyNumberFormat="1" applyFont="1" applyFill="1" applyBorder="1" applyAlignment="1">
      <alignment horizontal="center"/>
    </xf>
    <xf numFmtId="187" fontId="17" fillId="0" borderId="4" xfId="1" applyNumberFormat="1" applyFont="1" applyFill="1" applyBorder="1" applyAlignment="1">
      <alignment wrapText="1"/>
    </xf>
    <xf numFmtId="187" fontId="17" fillId="0" borderId="4" xfId="1" applyNumberFormat="1" applyFont="1" applyFill="1" applyBorder="1" applyAlignment="1">
      <alignment horizontal="center" wrapText="1"/>
    </xf>
    <xf numFmtId="187" fontId="19" fillId="0" borderId="4" xfId="1" applyNumberFormat="1" applyFont="1" applyFill="1" applyBorder="1" applyAlignment="1">
      <alignment horizontal="center"/>
    </xf>
    <xf numFmtId="187" fontId="19" fillId="0" borderId="4" xfId="1" applyNumberFormat="1" applyFont="1" applyFill="1" applyBorder="1" applyAlignment="1">
      <alignment horizontal="center" wrapText="1"/>
    </xf>
    <xf numFmtId="187" fontId="21" fillId="0" borderId="4" xfId="1" applyNumberFormat="1" applyFont="1" applyFill="1" applyBorder="1" applyAlignment="1">
      <alignment horizontal="center"/>
    </xf>
    <xf numFmtId="187" fontId="23" fillId="0" borderId="4" xfId="1" applyNumberFormat="1" applyFont="1" applyFill="1" applyBorder="1" applyAlignment="1">
      <alignment horizontal="center"/>
    </xf>
    <xf numFmtId="187" fontId="24" fillId="0" borderId="4" xfId="1" applyNumberFormat="1" applyFont="1" applyFill="1" applyBorder="1" applyAlignment="1">
      <alignment horizontal="center"/>
    </xf>
    <xf numFmtId="187" fontId="23" fillId="0" borderId="4" xfId="1" applyNumberFormat="1" applyFont="1" applyFill="1" applyBorder="1" applyAlignment="1">
      <alignment horizontal="center" wrapText="1"/>
    </xf>
    <xf numFmtId="189" fontId="17" fillId="0" borderId="4" xfId="3" applyNumberFormat="1" applyFont="1" applyFill="1" applyBorder="1" applyAlignment="1">
      <alignment horizontal="center"/>
    </xf>
    <xf numFmtId="187" fontId="25" fillId="0" borderId="4" xfId="1" applyNumberFormat="1" applyFont="1" applyFill="1" applyBorder="1" applyAlignment="1">
      <alignment horizontal="center"/>
    </xf>
    <xf numFmtId="187" fontId="26" fillId="0" borderId="4" xfId="1" applyNumberFormat="1" applyFont="1" applyFill="1" applyBorder="1" applyAlignment="1">
      <alignment horizontal="center"/>
    </xf>
    <xf numFmtId="187" fontId="21" fillId="0" borderId="4" xfId="5" applyNumberFormat="1" applyFont="1" applyFill="1" applyBorder="1" applyAlignment="1">
      <alignment horizontal="center" wrapText="1"/>
    </xf>
    <xf numFmtId="187" fontId="17" fillId="0" borderId="4" xfId="5" applyNumberFormat="1" applyFont="1" applyFill="1" applyBorder="1" applyAlignment="1">
      <alignment horizontal="center" wrapText="1"/>
    </xf>
    <xf numFmtId="187" fontId="25" fillId="0" borderId="4" xfId="1" applyNumberFormat="1" applyFont="1" applyFill="1" applyBorder="1" applyAlignment="1">
      <alignment horizontal="center" wrapText="1"/>
    </xf>
    <xf numFmtId="187" fontId="21" fillId="0" borderId="4" xfId="1" applyNumberFormat="1" applyFont="1" applyFill="1" applyBorder="1" applyAlignment="1">
      <alignment horizontal="center" wrapText="1"/>
    </xf>
    <xf numFmtId="189" fontId="17" fillId="0" borderId="4" xfId="3" applyNumberFormat="1" applyFont="1" applyFill="1" applyBorder="1" applyAlignment="1">
      <alignment horizontal="right"/>
    </xf>
    <xf numFmtId="189" fontId="17" fillId="0" borderId="4" xfId="3" applyNumberFormat="1" applyFont="1" applyFill="1" applyBorder="1" applyAlignment="1">
      <alignment wrapText="1"/>
    </xf>
    <xf numFmtId="189" fontId="17" fillId="0" borderId="4" xfId="4" applyNumberFormat="1" applyFont="1" applyFill="1" applyBorder="1" applyAlignment="1">
      <alignment wrapText="1"/>
    </xf>
    <xf numFmtId="189" fontId="17" fillId="0" borderId="4" xfId="3" applyNumberFormat="1" applyFont="1" applyFill="1" applyBorder="1" applyAlignment="1">
      <alignment horizontal="center" wrapText="1"/>
    </xf>
    <xf numFmtId="189" fontId="17" fillId="0" borderId="4" xfId="3" applyNumberFormat="1" applyFont="1" applyFill="1" applyBorder="1" applyAlignment="1">
      <alignment horizontal="right" wrapText="1"/>
    </xf>
    <xf numFmtId="189" fontId="19" fillId="0" borderId="4" xfId="3" applyNumberFormat="1" applyFont="1" applyFill="1" applyBorder="1" applyAlignment="1">
      <alignment horizontal="center"/>
    </xf>
    <xf numFmtId="189" fontId="21" fillId="0" borderId="4" xfId="3" applyNumberFormat="1" applyFont="1" applyFill="1" applyBorder="1" applyAlignment="1">
      <alignment horizontal="center"/>
    </xf>
    <xf numFmtId="189" fontId="17" fillId="0" borderId="4" xfId="4" applyNumberFormat="1" applyFont="1" applyFill="1" applyBorder="1" applyAlignment="1">
      <alignment horizontal="center"/>
    </xf>
    <xf numFmtId="189" fontId="19" fillId="0" borderId="4" xfId="4" applyNumberFormat="1" applyFont="1" applyFill="1" applyBorder="1" applyAlignment="1">
      <alignment horizontal="center"/>
    </xf>
    <xf numFmtId="189" fontId="17" fillId="0" borderId="4" xfId="4" applyNumberFormat="1" applyFont="1" applyFill="1" applyBorder="1" applyAlignment="1">
      <alignment horizontal="right" wrapText="1"/>
    </xf>
    <xf numFmtId="189" fontId="17" fillId="0" borderId="4" xfId="4" applyNumberFormat="1" applyFont="1" applyFill="1" applyBorder="1" applyAlignment="1">
      <alignment horizontal="right"/>
    </xf>
    <xf numFmtId="189" fontId="17" fillId="0" borderId="4" xfId="1" applyNumberFormat="1" applyFont="1" applyFill="1" applyBorder="1" applyAlignment="1">
      <alignment horizontal="right"/>
    </xf>
    <xf numFmtId="189" fontId="21" fillId="0" borderId="4" xfId="4" applyNumberFormat="1" applyFont="1" applyFill="1" applyBorder="1" applyAlignment="1">
      <alignment horizontal="center"/>
    </xf>
    <xf numFmtId="190" fontId="17" fillId="0" borderId="6" xfId="1" quotePrefix="1" applyNumberFormat="1" applyFont="1" applyFill="1" applyBorder="1" applyAlignment="1">
      <alignment horizontal="right" vertical="center"/>
    </xf>
    <xf numFmtId="187" fontId="17" fillId="0" borderId="7" xfId="1" applyNumberFormat="1" applyFont="1" applyFill="1" applyBorder="1" applyAlignment="1">
      <alignment vertical="center" wrapText="1"/>
    </xf>
    <xf numFmtId="189" fontId="17" fillId="0" borderId="24" xfId="3" applyNumberFormat="1" applyFont="1" applyFill="1" applyBorder="1" applyAlignment="1">
      <alignment horizontal="center" vertical="center"/>
    </xf>
    <xf numFmtId="189" fontId="17" fillId="0" borderId="25" xfId="3" applyNumberFormat="1" applyFont="1" applyFill="1" applyBorder="1" applyAlignment="1">
      <alignment horizontal="right" vertical="center"/>
    </xf>
    <xf numFmtId="188" fontId="17" fillId="0" borderId="0" xfId="2" applyNumberFormat="1" applyFont="1" applyFill="1" applyBorder="1" applyAlignment="1">
      <alignment horizontal="right" vertical="center"/>
    </xf>
    <xf numFmtId="0" fontId="18" fillId="0" borderId="0" xfId="1" applyFont="1" applyAlignment="1">
      <alignment vertical="center"/>
    </xf>
    <xf numFmtId="189" fontId="21" fillId="0" borderId="4" xfId="4" applyNumberFormat="1" applyFont="1" applyFill="1" applyBorder="1" applyAlignment="1">
      <alignment horizontal="center" vertical="center"/>
    </xf>
    <xf numFmtId="189" fontId="21" fillId="0" borderId="4" xfId="3" applyNumberFormat="1" applyFont="1" applyFill="1" applyBorder="1" applyAlignment="1">
      <alignment horizontal="center" vertical="center"/>
    </xf>
    <xf numFmtId="187" fontId="21" fillId="0" borderId="4" xfId="1" applyNumberFormat="1" applyFont="1" applyFill="1" applyBorder="1" applyAlignment="1">
      <alignment horizontal="center" vertical="top"/>
    </xf>
  </cellXfs>
  <cellStyles count="6">
    <cellStyle name="Comma 2 2 2" xfId="3" xr:uid="{A594B231-2104-4D69-8CA0-66C2133993D6}"/>
    <cellStyle name="Normal 2 2 2" xfId="1" xr:uid="{4F981A92-469F-46CC-A595-C332BEEF0C19}"/>
    <cellStyle name="เครื่องหมายจุลภาค 2 2 2" xfId="4" xr:uid="{18991144-3A0F-4ED8-8C8A-3DB6DBCDC846}"/>
    <cellStyle name="จุลภาค 2" xfId="2" xr:uid="{3156032B-0E51-4755-B824-C82E9405F436}"/>
    <cellStyle name="ปกติ" xfId="0" builtinId="0"/>
    <cellStyle name="ปกติ 8" xfId="5" xr:uid="{D83E0607-9540-4AD6-B87C-CF8549AF12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585;&#3636;&#3658;&#3610;\&#3611;&#3637;&#3591;&#3610;&#3611;&#3619;&#3632;&#3617;&#3634;&#3603;%2066\1.&#3591;&#3610;&#3621;&#3591;&#3607;&#3640;&#3609;\2.%20&#3614;&#3636;&#3592;&#3634;&#3619;&#3603;&#3634;&#3591;&#3610;&#3621;&#3591;&#3607;&#3640;&#3609;\7.&#3588;&#3635;&#3586;&#3629;&#3591;&#3610;&#3621;&#3591;&#3607;&#3640;&#3609;%2066%20&#3618;&#3657;&#3634;&#3618;&#3600;&#3634;&#3609;&#3591;&#3634;&#3609;&#3607;&#3637;&#3656;&#3604;&#3636;&#3609;&#3607;&#3633;&#3657;&#3591;&#3650;&#3588;&#3619;&#3591;&#3585;&#3634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1.&#3586;&#3657;&#3629;&#3617;&#3641;&#3621;&#3605;&#3640;&#3658;&#3585;/1.%20Pornkamon%20folder/2.&#3591;&#3634;&#3609;&#3591;&#3610;&#3611;&#3619;&#3632;&#3617;&#3634;&#3603;&#3611;&#3637;%2068/2.&#3585;&#3634;&#3619;&#3592;&#3633;&#3604;&#3607;&#3635;&#3588;&#3635;&#3586;&#3629;&#3591;&#3610;&#3611;&#3619;&#3632;&#3617;&#3634;&#3603;%202568/0.1%20&#3591;&#3610;&#3611;&#3619;&#3632;&#3617;&#3634;&#3603;&#3616;&#3634;&#3614;&#3619;&#3623;&#3617;&#3585;&#3619;&#3617;&#3611;&#3656;&#3634;&#3652;&#3617;&#3657;/1.&#3591;&#3610;&#3611;&#3619;&#3632;&#3617;&#3634;&#3603;&#3585;&#3619;&#3617;/1.&#3591;&#3610;&#3611;&#3619;&#3632;&#3617;&#3634;&#3603;&#3619;&#3623;&#3617;&#3585;&#3619;&#3617;/2.%20&#3591;&#3610;&#3611;&#3619;&#3632;&#3617;&#3634;&#3603;%20&#3614;&#3636;&#3592;&#3634;&#3619;&#3603;&#3634;%20&#3626;&#3591;&#3611;/6%20&#3614;&#3636;&#3592;&#3634;&#3619;&#3603;&#3634;%20&#3591;&#3611;&#3617;%2068%20&#3585;&#3619;&#3617;&#3611;&#3656;&#3634;&#3652;&#3617;&#3657;%20&#3614;&#3619;&#3610;%2068.xlsx" TargetMode="External"/><Relationship Id="rId1" Type="http://schemas.openxmlformats.org/officeDocument/2006/relationships/externalLinkPath" Target="/1.&#3586;&#3657;&#3629;&#3617;&#3641;&#3621;&#3605;&#3640;&#3658;&#3585;/1.%20Pornkamon%20folder/2.&#3591;&#3634;&#3609;&#3591;&#3610;&#3611;&#3619;&#3632;&#3617;&#3634;&#3603;&#3611;&#3637;%2068/2.&#3585;&#3634;&#3619;&#3592;&#3633;&#3604;&#3607;&#3635;&#3588;&#3635;&#3586;&#3629;&#3591;&#3610;&#3611;&#3619;&#3632;&#3617;&#3634;&#3603;%202568/0.1%20&#3591;&#3610;&#3611;&#3619;&#3632;&#3617;&#3634;&#3603;&#3616;&#3634;&#3614;&#3619;&#3623;&#3617;&#3585;&#3619;&#3617;&#3611;&#3656;&#3634;&#3652;&#3617;&#3657;/1.&#3591;&#3610;&#3611;&#3619;&#3632;&#3617;&#3634;&#3603;&#3585;&#3619;&#3617;/1.&#3591;&#3610;&#3611;&#3619;&#3632;&#3617;&#3634;&#3603;&#3619;&#3623;&#3617;&#3585;&#3619;&#3617;/2.%20&#3591;&#3610;&#3611;&#3619;&#3632;&#3617;&#3634;&#3603;%20&#3614;&#3636;&#3592;&#3634;&#3619;&#3603;&#3634;%20&#3626;&#3591;&#3611;/6%20&#3614;&#3636;&#3592;&#3634;&#3619;&#3603;&#3634;%20&#3591;&#3611;&#3617;%2068%20&#3585;&#3619;&#3617;&#3611;&#3656;&#3634;&#3652;&#3617;&#3657;%20&#3614;&#3619;&#3610;%206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ng\Downloads\Users\RFD\Downloads\&#3651;&#3594;&#3657;&#3629;&#3629;&#3629;&#3585;%20&#3649;&#3612;&#3609;&#3616;&#3634;&#3614;&#3619;&#3623;&#3617;%2064%20&#3618;&#3629;&#3604;&#3591;&#3610;&#3611;&#3619;&#3632;&#3617;&#3634;&#3603;%2064%20&#3605;&#3634;&#3617;&#3619;&#3656;&#3634;&#3591;%20&#3614;&#3619;&#3610;%20(&#3610;&#3633;&#3609;&#3607;&#3638;&#3585;&#3629;&#3633;&#3605;&#3650;&#3609;&#3617;&#3633;&#3605;&#3636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ng\Downloads\Users\RFD\Downloads\Users\Lemon2\Desktop\&#3591;&#3611;&#3617;%2064%2015&#3585;&#3614;63\160263%20&#3611;&#3656;&#3634;&#3652;&#3617;&#3657;\Users\Tukta\Desktop\&#3588;&#3635;&#3586;&#3629;%2063%20(&#3614;&#3639;&#3657;&#3609;&#3600;&#3634;&#3609;)%2020-11-61%20&#3605;&#3633;&#3591;&#3627;&#3651;&#3617;&#36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เหตุผลความจำเป็น 64"/>
      <sheetName val="เหตุผลความจำเป็น 65"/>
      <sheetName val="สรุปสาระสำคัญ(รายจ่ายลงทุน)"/>
      <sheetName val="เอกสารประกอบ 5-1-65"/>
      <sheetName val="เฉพาะรถ"/>
      <sheetName val="สรุปรายการ "/>
      <sheetName val="รวมรายการ"/>
      <sheetName val="ครุภัณฑ์รวม"/>
      <sheetName val="งบดำเนินงานลงทุนที่ดิน คทช "/>
      <sheetName val="งบดำเนินงานที่ดิน One map"/>
      <sheetName val="งบอุดหนุน"/>
      <sheetName val="รายจ่ายอื่น"/>
      <sheetName val="คาร์บอนเครดิต"/>
      <sheetName val="ที่ดิน"/>
      <sheetName val="ปลูก"/>
      <sheetName val="บำรุง"/>
      <sheetName val="เพาะชำ"/>
      <sheetName val="จัดสร้าง"/>
      <sheetName val="สิ่งก่อสร้าง"/>
      <sheetName val="ครุภัณฑ์ยานพาหนะ"/>
      <sheetName val="ครุภัณฑ์คอมพิวเตอร์"/>
      <sheetName val="ครุภัณฑ์สำนักงาน"/>
      <sheetName val="ครุภัณฑ์งานบ้านงานครัว"/>
      <sheetName val="ครุภัณฑ์โรงงาน"/>
      <sheetName val="ครุภัณฑ์โฆษณา"/>
      <sheetName val="ครุภัณฑ์ไฟฟ้า"/>
      <sheetName val="ครุภัณฑ์สำรวจ"/>
      <sheetName val="ครุภัณฑ์การเกษตร"/>
      <sheetName val="ครุภัณฑ์วิทยาศาสตร์"/>
      <sheetName val="ครุภัณฑ์การแพทย์"/>
      <sheetName val="ชุดปฏิบัติการ"/>
      <sheetName val="ชุดเฉพาะกิจ"/>
      <sheetName val="ชุดจุดสกัดไฟป่า"/>
      <sheetName val="ห้องปฏิบัติการดีเอ็นเอ"/>
      <sheetName val="ชุดปฎิบัติการคทช.อำเภอ"/>
      <sheetName val="ครุภัณฑ์ท่องเที่ยว"/>
      <sheetName val="ใบเสนอราคา"/>
      <sheetName val="ใบเสนอราคา (2)"/>
      <sheetName val="ชุดเฉพาะกิจดับไฟป่า"/>
      <sheetName val="ชุดดับไฟป่า"/>
      <sheetName val="ชุดประจำศูนย์ฝึกอบรม"/>
      <sheetName val="ชุดพยัคฆ์ไพร"/>
      <sheetName val="ชุดปฎิบัติการรุกขกร (2)"/>
      <sheetName val="ชุดศูนย์ฝึกยุทธวิธี"/>
      <sheetName val="ชุดประจำศูนย์ป้องกันและปราบราม"/>
      <sheetName val="รายการสิ่งก่อสร้าง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I5">
            <v>2379598700.4000001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งบลงทุน 60"/>
      <sheetName val="ออกพลางก่อนตัด "/>
      <sheetName val="พรบ 63"/>
      <sheetName val="Sheet2"/>
      <sheetName val="พรบ 62"/>
      <sheetName val="พรบ 63 "/>
      <sheetName val="พิจารณา วันที่ ..28.4.63"/>
      <sheetName val="ผลผลิต (พจณ.1 2) "/>
      <sheetName val="ผลผลิต (ปรับรอบที่ 2) "/>
      <sheetName val="พิจารณา วันที่ 28.4.63"/>
      <sheetName val="ภาคเหนือ "/>
      <sheetName val="พรบ 64"/>
      <sheetName val="พรบ 65 "/>
      <sheetName val="พรบ 66 "/>
      <sheetName val="ประมาณการ"/>
      <sheetName val="ผลผลิต(ปรับ)"/>
      <sheetName val="เพาะชำกล้าไม้"/>
      <sheetName val="เพาะชำกล้าไม้ สสป"/>
      <sheetName val="9.4 รายละเอียด"/>
      <sheetName val="ข้อเสนอ ไม่ไล่ สี"/>
      <sheetName val="พรบ 65 ล่าสุด"/>
      <sheetName val="พรบ 67"/>
      <sheetName val="ผังกระทรวง (2)"/>
      <sheetName val="เชื่อมโยงป่าไม้ งบ 68(คำขอ)"/>
      <sheetName val="ตัวชี้วัดย่อย 68 คำขอ "/>
      <sheetName val="สรุปเปรียบเทียบ 67 เก่า ใหม่"/>
      <sheetName val="1.คำขอ 68"/>
      <sheetName val="2.พิจารณา 68"/>
      <sheetName val="สรุปวงเงิน 68 ปริ้น "/>
      <sheetName val="รายการลงทุน 68"/>
      <sheetName val="ครุภัณฑ์ยานพาหนะและขนส่ง"/>
      <sheetName val="ครุภัณฑ์รถยนต์ใช้"/>
      <sheetName val="นโยบายรมวทส 68"/>
      <sheetName val="นโยบายรัฐบาล 68"/>
      <sheetName val="นโยบายธำรงรักษา ทส"/>
      <sheetName val="ทส."/>
      <sheetName val="ภาพรวม 67 68"/>
      <sheetName val="ปชสพ 67"/>
      <sheetName val="ปชสพ 67 68"/>
      <sheetName val="อบรม 67"/>
      <sheetName val="อบรม 67 68"/>
      <sheetName val="ตปท 67"/>
      <sheetName val="ตปท 67 68"/>
      <sheetName val="1.สรุปรายละเอียดประจำ งดง"/>
      <sheetName val="สลับยอดประจำสุดท้าย"/>
      <sheetName val="สรุปเพิ่มลดลงทุน"/>
      <sheetName val="คุมยอด ย้าย"/>
      <sheetName val="คุมยอด"/>
      <sheetName val="ถ่ายโอน พฐ ไม่ใช้"/>
      <sheetName val="แผนภาพรวม 66 ไปพลางก่อน"/>
      <sheetName val="ค่าฝึกอบรม"/>
      <sheetName val="ค่าจ้างเหมาพนักงาน"/>
      <sheetName val="ค่าจ้างพนักงาน"/>
      <sheetName val="ค่าจ้างเหมาบริการ"/>
      <sheetName val="บุคลากรภาครัฐ"/>
      <sheetName val="ป้องกัน"/>
      <sheetName val="จัดที่ดิน"/>
      <sheetName val="ไม้ศก. พท.สีเขียว"/>
      <sheetName val="ฟื้นฟู"/>
      <sheetName val="ส่งเสริม"/>
      <sheetName val="บริหารจัดการ"/>
      <sheetName val="บริการ"/>
      <sheetName val="พัฒนาระบบ"/>
      <sheetName val="บริหารงานวิจัย"/>
      <sheetName val="ป้องกันชายแดนใต้"/>
      <sheetName val="ไม่ใช้ป้องกัน "/>
      <sheetName val="ไม่ใช้ไม้ศก.พท.สีเขียว "/>
      <sheetName val="ฟื้นฟูพ"/>
      <sheetName val="ส่งเสริมพ"/>
      <sheetName val="บริหารจัดการพ"/>
      <sheetName val="บริการพ"/>
      <sheetName val="โครงการขยายผลCS"/>
      <sheetName val="ป้องกันไฟป่า CS"/>
      <sheetName val="ป้องกันCS"/>
      <sheetName val="หมอกควัน"/>
      <sheetName val="ส่งเสริมป่าชุมชน CS"/>
      <sheetName val="พัฒนาการท่องเที่ยว"/>
      <sheetName val="คาร์บอนเครดิต"/>
      <sheetName val="พัฒนา พท.คกหลวง CS"/>
      <sheetName val="อนุรักษ์ CS."/>
      <sheetName val="ส่งเสริมปลูกป่าเศรษฐกิจ CS"/>
      <sheetName val="โครงการหลวง.."/>
      <sheetName val="ฟื้นฟูป่าCS."/>
      <sheetName val="ไม้พะยูงCS"/>
      <sheetName val="สมุนไพรCS"/>
      <sheetName val="เพิ่มพื้นที่สีเขียวCS."/>
      <sheetName val="เครื่องมือกลไกCS"/>
      <sheetName val="สรุป ระบบ"/>
      <sheetName val="กจ.การจัดการพื้นที่"/>
      <sheetName val="เศรษฐกิจโลก"/>
      <sheetName val="เตรียมการป่าถาวรCS"/>
      <sheetName val="จัดหาที่ดินCS"/>
      <sheetName val="จัดที่ดินCS"/>
      <sheetName val="ฐานข้อมูลที่ดิน"/>
      <sheetName val="จัดการที่ดินป่าไม้"/>
      <sheetName val="วิจัยพื้นฐาน (IP)"/>
      <sheetName val="จัดการค.รู้วิจัย (IP)"/>
      <sheetName val="ปลูกป่าฟื้นฟูนิเวศน์"/>
      <sheetName val="เกษตรIP"/>
      <sheetName val="สร้างฝายต้นน้ำ"/>
      <sheetName val="บูรณาท่องเที่ยวยั่งยืน"/>
      <sheetName val="บูรณาการชายแดนใต้"/>
      <sheetName val="บูรณาการดิจิตัล"/>
      <sheetName val="63ท่องเที่ยว"/>
      <sheetName val="63ป้องกันและฟื้นฟู (เหนือ)บ"/>
      <sheetName val="63อนุรักษ์ (เหนือ) (2)"/>
      <sheetName val="ป้องกัน (อีสาน)บ"/>
      <sheetName val="ฟื้นฟู (อีสาน) (2)"/>
      <sheetName val="อนุรักษ์ (อีสาน) (2)"/>
      <sheetName val="โครงการประชาสัมพันธ์ (ปทุม)"/>
      <sheetName val="ป้องกัน (ใต้ชายแดน)63"/>
      <sheetName val="อนุรักษ์ (ใต้ชายแดน)63"/>
      <sheetName val="โครงการหลวง"/>
      <sheetName val="ปลูกป่าอาเชียน"/>
      <sheetName val="เพาะกล้าภาครัฐ"/>
      <sheetName val="ภาคีเครือข่าย"/>
      <sheetName val="เรือนกระจก"/>
      <sheetName val="เพิ่มศักยภาพองค์กร"/>
      <sheetName val="เศรษฐกิจพิเศษ"/>
      <sheetName val="ไฟป่า (เหนือ)"/>
      <sheetName val="ฟื้นฟูต้นน้ำ (เหนือ)"/>
      <sheetName val="ส่งเสริมฟื้นฟู (อีสาน)"/>
      <sheetName val="ส่งเสริมพัฒนา (อีสาน)"/>
      <sheetName val="บางกระเจ้า (ตะวันออก)"/>
      <sheetName val="ท่องเที่ยว (ใต้)"/>
      <sheetName val="ประวัติศาสตร์ (ใต้)"/>
      <sheetName val="ป้องกันและฟื้นฟู (เหนือ)"/>
      <sheetName val="อนุรักษ์ (เหนือ)"/>
      <sheetName val="ท่องเที่ยว (เหนือ)"/>
      <sheetName val="เพิ่มพื้นที่สีเขียว (เหนือ)"/>
      <sheetName val="ป่าเศรษฐกิจ (เหนือ)"/>
      <sheetName val="ป้องกัน (อีสาน)"/>
      <sheetName val="ฟื้นฟู (อีสาน)"/>
      <sheetName val="อนุรักษ์ (อีสาน)"/>
      <sheetName val="ท่องเที่ยว (อีสาน)"/>
      <sheetName val="แนวเขต (อีสาน)"/>
      <sheetName val="ป่าเศรษฐกิจ (อีสาน)"/>
      <sheetName val="เพิ่มพื้นที่สีเขียว (อีสาน)"/>
      <sheetName val="ป้องกัน (ตะวันออก)"/>
      <sheetName val="ฟื้นฟู (ตะวันออก)"/>
      <sheetName val="อนุรักษ์ (ตะวันออก)"/>
      <sheetName val="ป่าเศรษฐกิจ (ตะวันออก)"/>
      <sheetName val="ท่องเที่ยว (ตะวันออก)"/>
      <sheetName val="เพิ่มพื้นที่สีเขียว (ตะวันออก)"/>
      <sheetName val="ป้องกัน (กลาง)"/>
      <sheetName val="ฟื้นฟู (กลาง)"/>
      <sheetName val="อนุรักษ์ (กลาง)"/>
      <sheetName val="ป่าเศรษฐกิจ (กลาง)"/>
      <sheetName val="ท่องเที่ยว (กลาง)"/>
      <sheetName val="เพิ่มพื้นที่สีเขียว (กลาง)"/>
      <sheetName val="ป้องกัน (ใต้)"/>
      <sheetName val="ฟื้นฟู (ใต้)"/>
      <sheetName val="อนุรักษ์ (ใต้)"/>
      <sheetName val="เพิ่มพื้นที่สีเขียว (ใต้)"/>
      <sheetName val="ท่องเที่ยวส (ใต้)"/>
      <sheetName val="ป้องกัน (ใต้ชายแดน)"/>
      <sheetName val="ท่องเที่ยว (ใต้ชายแดน)"/>
      <sheetName val="อนุรักษ์ (ใต้ชายแดน)"/>
      <sheetName val="ฟื้นฟู (ใต้ชายแดน)"/>
      <sheetName val="เพิ่มพื้นที่สีเขียว (ใต้ชายแดน)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>
        <row r="9">
          <cell r="R9">
            <v>737030400</v>
          </cell>
        </row>
        <row r="11">
          <cell r="R11">
            <v>184086400</v>
          </cell>
        </row>
        <row r="13">
          <cell r="R13">
            <v>1567914200</v>
          </cell>
        </row>
        <row r="19">
          <cell r="R19">
            <v>26876400</v>
          </cell>
        </row>
        <row r="29">
          <cell r="R29">
            <v>65130300</v>
          </cell>
        </row>
      </sheetData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>
        <row r="9">
          <cell r="AB9">
            <v>0</v>
          </cell>
        </row>
        <row r="42">
          <cell r="AB42">
            <v>0</v>
          </cell>
        </row>
      </sheetData>
      <sheetData sheetId="67" refreshError="1">
        <row r="18">
          <cell r="AA18">
            <v>7209000</v>
          </cell>
        </row>
        <row r="30">
          <cell r="AA30">
            <v>600000</v>
          </cell>
        </row>
        <row r="51">
          <cell r="AA51">
            <v>173354500</v>
          </cell>
          <cell r="AG51">
            <v>12141000</v>
          </cell>
          <cell r="AM51">
            <v>53640700</v>
          </cell>
          <cell r="AS51">
            <v>17786600</v>
          </cell>
          <cell r="CI51">
            <v>0</v>
          </cell>
        </row>
      </sheetData>
      <sheetData sheetId="68" refreshError="1">
        <row r="16">
          <cell r="S16">
            <v>809900</v>
          </cell>
          <cell r="Y16">
            <v>4800000</v>
          </cell>
          <cell r="AW16">
            <v>1000000</v>
          </cell>
          <cell r="BI16">
            <v>325400</v>
          </cell>
          <cell r="BO16">
            <v>12157800</v>
          </cell>
          <cell r="BU16">
            <v>41000</v>
          </cell>
          <cell r="CA16">
            <v>180000</v>
          </cell>
        </row>
        <row r="27">
          <cell r="S27">
            <v>1430000</v>
          </cell>
          <cell r="Y27">
            <v>7438600</v>
          </cell>
          <cell r="AW27">
            <v>400000</v>
          </cell>
          <cell r="BI27">
            <v>150000</v>
          </cell>
          <cell r="BO27">
            <v>10700000</v>
          </cell>
          <cell r="BU27">
            <v>259000</v>
          </cell>
          <cell r="CA27">
            <v>270000</v>
          </cell>
        </row>
        <row r="39">
          <cell r="S39">
            <v>0</v>
          </cell>
          <cell r="Y39">
            <v>1438200</v>
          </cell>
          <cell r="BO39">
            <v>0</v>
          </cell>
        </row>
        <row r="78">
          <cell r="Y78">
            <v>2162100</v>
          </cell>
          <cell r="AW78">
            <v>0</v>
          </cell>
          <cell r="BO78">
            <v>3913000</v>
          </cell>
        </row>
        <row r="84">
          <cell r="AE84">
            <v>3373200</v>
          </cell>
          <cell r="AK84">
            <v>29255599.999999996</v>
          </cell>
          <cell r="AQ84">
            <v>2425800</v>
          </cell>
        </row>
      </sheetData>
      <sheetData sheetId="69" refreshError="1">
        <row r="16">
          <cell r="S16">
            <v>2196000</v>
          </cell>
          <cell r="Y16">
            <v>0</v>
          </cell>
          <cell r="AE16">
            <v>2500000</v>
          </cell>
          <cell r="AW16">
            <v>100000</v>
          </cell>
          <cell r="BC16">
            <v>0</v>
          </cell>
          <cell r="BG16">
            <v>0</v>
          </cell>
          <cell r="CQ16">
            <v>0</v>
          </cell>
          <cell r="DE16">
            <v>96400</v>
          </cell>
        </row>
        <row r="21">
          <cell r="S21">
            <v>6660000</v>
          </cell>
          <cell r="Y21">
            <v>665600</v>
          </cell>
          <cell r="AE21">
            <v>28212900</v>
          </cell>
          <cell r="AK21">
            <v>350000</v>
          </cell>
          <cell r="AQ21">
            <v>423000</v>
          </cell>
          <cell r="AW21">
            <v>200000</v>
          </cell>
          <cell r="BC21">
            <v>400000</v>
          </cell>
          <cell r="BI21">
            <v>2950000</v>
          </cell>
          <cell r="BU21">
            <v>1142500</v>
          </cell>
          <cell r="DE21">
            <v>49000</v>
          </cell>
        </row>
        <row r="22">
          <cell r="BO22">
            <v>1724200</v>
          </cell>
        </row>
        <row r="35">
          <cell r="BO35">
            <v>465600</v>
          </cell>
        </row>
        <row r="36">
          <cell r="BO36">
            <v>3084000</v>
          </cell>
        </row>
        <row r="37">
          <cell r="BO37">
            <v>1263700</v>
          </cell>
        </row>
        <row r="38">
          <cell r="BO38">
            <v>3644400</v>
          </cell>
        </row>
        <row r="39">
          <cell r="S39">
            <v>2650000</v>
          </cell>
          <cell r="Y39">
            <v>1269000</v>
          </cell>
          <cell r="AE39">
            <v>6294000</v>
          </cell>
          <cell r="AK39">
            <v>50000</v>
          </cell>
          <cell r="AQ39">
            <v>210000</v>
          </cell>
          <cell r="AW39">
            <v>120000</v>
          </cell>
          <cell r="BC39">
            <v>362500</v>
          </cell>
          <cell r="BI39">
            <v>355300</v>
          </cell>
          <cell r="BU39">
            <v>147500</v>
          </cell>
          <cell r="DE39">
            <v>47000</v>
          </cell>
        </row>
        <row r="40">
          <cell r="BO40">
            <v>596000</v>
          </cell>
        </row>
        <row r="41">
          <cell r="BO41">
            <v>204000</v>
          </cell>
        </row>
        <row r="46">
          <cell r="BO46">
            <v>700000</v>
          </cell>
        </row>
        <row r="51">
          <cell r="AE51">
            <v>28731000</v>
          </cell>
        </row>
        <row r="56">
          <cell r="AC56">
            <v>0</v>
          </cell>
        </row>
        <row r="58">
          <cell r="Q58">
            <v>0</v>
          </cell>
          <cell r="W58">
            <v>0</v>
          </cell>
          <cell r="BG58">
            <v>0</v>
          </cell>
          <cell r="BU58">
            <v>0</v>
          </cell>
          <cell r="CA58">
            <v>26459000</v>
          </cell>
          <cell r="CG58">
            <v>17352000</v>
          </cell>
        </row>
        <row r="59">
          <cell r="BG59">
            <v>0</v>
          </cell>
        </row>
        <row r="146">
          <cell r="S146">
            <v>11361000</v>
          </cell>
          <cell r="CA146">
            <v>54814700</v>
          </cell>
          <cell r="CG146">
            <v>39094700</v>
          </cell>
          <cell r="CM146">
            <v>3190100</v>
          </cell>
          <cell r="CS146">
            <v>2878000</v>
          </cell>
          <cell r="CW146">
            <v>0</v>
          </cell>
        </row>
        <row r="308">
          <cell r="AQ308">
            <v>7880900</v>
          </cell>
        </row>
        <row r="314">
          <cell r="AQ314">
            <v>3834000</v>
          </cell>
        </row>
      </sheetData>
      <sheetData sheetId="70" refreshError="1">
        <row r="19">
          <cell r="S19">
            <v>2310000</v>
          </cell>
          <cell r="Y19">
            <v>416800</v>
          </cell>
          <cell r="AE19">
            <v>220000</v>
          </cell>
        </row>
        <row r="27">
          <cell r="S27">
            <v>2780000</v>
          </cell>
          <cell r="Y27">
            <v>400000</v>
          </cell>
          <cell r="AE27">
            <v>300000</v>
          </cell>
        </row>
      </sheetData>
      <sheetData sheetId="71" refreshError="1"/>
      <sheetData sheetId="72" refreshError="1">
        <row r="11">
          <cell r="S11">
            <v>665000</v>
          </cell>
        </row>
        <row r="13">
          <cell r="S13">
            <v>43913000</v>
          </cell>
        </row>
        <row r="25">
          <cell r="S25">
            <v>2944100</v>
          </cell>
        </row>
        <row r="35">
          <cell r="S35">
            <v>10050000</v>
          </cell>
        </row>
        <row r="99">
          <cell r="S99">
            <v>79544300</v>
          </cell>
        </row>
        <row r="113">
          <cell r="S113">
            <v>0</v>
          </cell>
        </row>
      </sheetData>
      <sheetData sheetId="73" refreshError="1">
        <row r="11">
          <cell r="S11">
            <v>1170000</v>
          </cell>
        </row>
        <row r="13">
          <cell r="S13">
            <v>370907400</v>
          </cell>
          <cell r="Y13">
            <v>5400000</v>
          </cell>
          <cell r="AE13">
            <v>27028000</v>
          </cell>
          <cell r="AW13">
            <v>4790400</v>
          </cell>
          <cell r="BC13">
            <v>4000000</v>
          </cell>
          <cell r="BI13">
            <v>248100</v>
          </cell>
        </row>
        <row r="25">
          <cell r="S25">
            <v>33107100</v>
          </cell>
          <cell r="Y25">
            <v>0</v>
          </cell>
          <cell r="AE25">
            <v>5710000</v>
          </cell>
          <cell r="AW25">
            <v>1898600</v>
          </cell>
          <cell r="BC25">
            <v>400000</v>
          </cell>
          <cell r="BI25">
            <v>0</v>
          </cell>
        </row>
        <row r="29">
          <cell r="AU29">
            <v>0</v>
          </cell>
        </row>
        <row r="35">
          <cell r="Y35">
            <v>0</v>
          </cell>
          <cell r="AE35">
            <v>22472000</v>
          </cell>
          <cell r="AW35">
            <v>0</v>
          </cell>
          <cell r="BI35">
            <v>8564000</v>
          </cell>
        </row>
        <row r="100">
          <cell r="W100">
            <v>0</v>
          </cell>
          <cell r="AE100">
            <v>39911100</v>
          </cell>
          <cell r="AW100">
            <v>7129000</v>
          </cell>
          <cell r="BC100">
            <v>0</v>
          </cell>
        </row>
        <row r="116">
          <cell r="BG116">
            <v>0</v>
          </cell>
        </row>
      </sheetData>
      <sheetData sheetId="74" refreshError="1"/>
      <sheetData sheetId="75" refreshError="1">
        <row r="10">
          <cell r="Y10">
            <v>3040000</v>
          </cell>
        </row>
        <row r="13">
          <cell r="Y13">
            <v>6022000</v>
          </cell>
          <cell r="AC13">
            <v>0</v>
          </cell>
          <cell r="AK13">
            <v>250000</v>
          </cell>
          <cell r="AQ13">
            <v>200000</v>
          </cell>
          <cell r="AW13">
            <v>160000</v>
          </cell>
        </row>
        <row r="16">
          <cell r="Y16">
            <v>3576000</v>
          </cell>
          <cell r="AC16">
            <v>0</v>
          </cell>
          <cell r="AK16">
            <v>40000</v>
          </cell>
          <cell r="AQ16">
            <v>177000</v>
          </cell>
          <cell r="AW16">
            <v>60000</v>
          </cell>
        </row>
        <row r="23">
          <cell r="S23">
            <v>1127000</v>
          </cell>
          <cell r="W23">
            <v>0</v>
          </cell>
        </row>
        <row r="30">
          <cell r="AK30">
            <v>700000</v>
          </cell>
          <cell r="AW30">
            <v>0</v>
          </cell>
        </row>
        <row r="36">
          <cell r="AE36">
            <v>14000000</v>
          </cell>
        </row>
        <row r="38">
          <cell r="S38">
            <v>41123000</v>
          </cell>
          <cell r="W38">
            <v>0</v>
          </cell>
          <cell r="AE38">
            <v>0</v>
          </cell>
        </row>
      </sheetData>
      <sheetData sheetId="76" refreshError="1">
        <row r="12">
          <cell r="R12">
            <v>0</v>
          </cell>
          <cell r="V12">
            <v>0</v>
          </cell>
        </row>
        <row r="14">
          <cell r="R14">
            <v>800000</v>
          </cell>
          <cell r="X14">
            <v>8831500</v>
          </cell>
        </row>
        <row r="20">
          <cell r="R20">
            <v>1328000</v>
          </cell>
          <cell r="X20">
            <v>1593000</v>
          </cell>
        </row>
        <row r="30">
          <cell r="X30">
            <v>3964000</v>
          </cell>
        </row>
        <row r="67">
          <cell r="X67">
            <v>8304400</v>
          </cell>
        </row>
      </sheetData>
      <sheetData sheetId="77" refreshError="1">
        <row r="12">
          <cell r="S12">
            <v>408000</v>
          </cell>
          <cell r="AK12">
            <v>1782600</v>
          </cell>
          <cell r="AQ12">
            <v>646000</v>
          </cell>
        </row>
        <row r="17">
          <cell r="S17">
            <v>890000</v>
          </cell>
          <cell r="AK17">
            <v>798000</v>
          </cell>
          <cell r="AQ17">
            <v>465000</v>
          </cell>
        </row>
        <row r="30">
          <cell r="S30">
            <v>0</v>
          </cell>
          <cell r="Y30">
            <v>4913000</v>
          </cell>
        </row>
        <row r="45">
          <cell r="AO45">
            <v>0</v>
          </cell>
        </row>
        <row r="51">
          <cell r="Y51">
            <v>6820000</v>
          </cell>
          <cell r="AE51">
            <v>11574000</v>
          </cell>
        </row>
      </sheetData>
      <sheetData sheetId="78" refreshError="1">
        <row r="11">
          <cell r="S11">
            <v>472200</v>
          </cell>
          <cell r="Y11">
            <v>505000</v>
          </cell>
        </row>
        <row r="21">
          <cell r="S21">
            <v>330000</v>
          </cell>
          <cell r="Y21">
            <v>145000</v>
          </cell>
        </row>
        <row r="36">
          <cell r="S36">
            <v>11195500</v>
          </cell>
          <cell r="Y36">
            <v>5230000</v>
          </cell>
        </row>
      </sheetData>
      <sheetData sheetId="79" refreshError="1">
        <row r="8">
          <cell r="Q8">
            <v>0</v>
          </cell>
          <cell r="BG8">
            <v>0</v>
          </cell>
        </row>
        <row r="10">
          <cell r="S10">
            <v>909600</v>
          </cell>
          <cell r="Y10">
            <v>917700.05009999999</v>
          </cell>
          <cell r="Z10">
            <v>0</v>
          </cell>
          <cell r="AE10">
            <v>300000</v>
          </cell>
          <cell r="AK10">
            <v>500000</v>
          </cell>
          <cell r="AQ10">
            <v>328300</v>
          </cell>
          <cell r="AW10">
            <v>897600</v>
          </cell>
          <cell r="BC10">
            <v>399200</v>
          </cell>
          <cell r="BI10">
            <v>2882000</v>
          </cell>
          <cell r="BO10">
            <v>0</v>
          </cell>
        </row>
        <row r="18">
          <cell r="S18">
            <v>200000</v>
          </cell>
          <cell r="AK18">
            <v>500000</v>
          </cell>
          <cell r="AQ18">
            <v>613000</v>
          </cell>
          <cell r="BI18">
            <v>600000</v>
          </cell>
          <cell r="BO18">
            <v>0</v>
          </cell>
        </row>
        <row r="26">
          <cell r="BG26">
            <v>0</v>
          </cell>
        </row>
        <row r="32">
          <cell r="BI32">
            <v>804000</v>
          </cell>
        </row>
        <row r="61">
          <cell r="Q61">
            <v>0</v>
          </cell>
          <cell r="BI61">
            <v>6087000</v>
          </cell>
        </row>
        <row r="62">
          <cell r="BG62">
            <v>0</v>
          </cell>
        </row>
        <row r="75">
          <cell r="S75">
            <v>2500000</v>
          </cell>
          <cell r="AQ75">
            <v>2500000</v>
          </cell>
          <cell r="BO75">
            <v>1000000</v>
          </cell>
        </row>
      </sheetData>
      <sheetData sheetId="80" refreshError="1">
        <row r="9">
          <cell r="AO9">
            <v>0</v>
          </cell>
        </row>
        <row r="11">
          <cell r="S11">
            <v>1400000</v>
          </cell>
          <cell r="Y11">
            <v>200000</v>
          </cell>
          <cell r="AE11">
            <v>1000000</v>
          </cell>
          <cell r="AK11">
            <v>1300000</v>
          </cell>
          <cell r="AQ11">
            <v>1000000</v>
          </cell>
          <cell r="AW11">
            <v>800000</v>
          </cell>
          <cell r="BC11">
            <v>1050000</v>
          </cell>
          <cell r="BI11">
            <v>700000</v>
          </cell>
          <cell r="BO11">
            <v>200000</v>
          </cell>
          <cell r="BU11">
            <v>1100000</v>
          </cell>
          <cell r="BY11">
            <v>0</v>
          </cell>
        </row>
        <row r="19">
          <cell r="S19">
            <v>1520100</v>
          </cell>
          <cell r="Y19">
            <v>400000</v>
          </cell>
          <cell r="AE19">
            <v>1710000</v>
          </cell>
          <cell r="AK19">
            <v>440000</v>
          </cell>
          <cell r="AQ19">
            <v>1480000</v>
          </cell>
          <cell r="AW19">
            <v>1087300</v>
          </cell>
          <cell r="BC19">
            <v>400000</v>
          </cell>
          <cell r="BI19">
            <v>500000</v>
          </cell>
          <cell r="BO19">
            <v>200000</v>
          </cell>
          <cell r="BU19">
            <v>200000</v>
          </cell>
          <cell r="BY19">
            <v>0</v>
          </cell>
        </row>
        <row r="35">
          <cell r="AQ35">
            <v>15360000</v>
          </cell>
          <cell r="BC35">
            <v>45803000</v>
          </cell>
          <cell r="BY35">
            <v>0</v>
          </cell>
        </row>
      </sheetData>
      <sheetData sheetId="81" refreshError="1"/>
      <sheetData sheetId="82" refreshError="1">
        <row r="11">
          <cell r="S11">
            <v>1920000</v>
          </cell>
          <cell r="AE11">
            <v>1781000</v>
          </cell>
          <cell r="AK11">
            <v>200000</v>
          </cell>
          <cell r="AU11">
            <v>0</v>
          </cell>
        </row>
        <row r="18">
          <cell r="S18">
            <v>200000</v>
          </cell>
          <cell r="AE18">
            <v>200000</v>
          </cell>
          <cell r="AK18">
            <v>500000</v>
          </cell>
        </row>
        <row r="28">
          <cell r="AC28">
            <v>0</v>
          </cell>
          <cell r="AI28">
            <v>0</v>
          </cell>
        </row>
        <row r="37">
          <cell r="S37">
            <v>10780000</v>
          </cell>
          <cell r="Y37">
            <v>110000000</v>
          </cell>
          <cell r="AE37">
            <v>31148100</v>
          </cell>
          <cell r="AK37">
            <v>7750000</v>
          </cell>
          <cell r="AQ37">
            <v>5610000</v>
          </cell>
          <cell r="AU37">
            <v>0</v>
          </cell>
        </row>
      </sheetData>
      <sheetData sheetId="83" refreshError="1"/>
      <sheetData sheetId="84" refreshError="1"/>
      <sheetData sheetId="85" refreshError="1">
        <row r="9">
          <cell r="AE9">
            <v>0</v>
          </cell>
        </row>
        <row r="19">
          <cell r="S19">
            <v>708000</v>
          </cell>
          <cell r="Y19">
            <v>402000</v>
          </cell>
          <cell r="AE19">
            <v>7500000</v>
          </cell>
          <cell r="AO19">
            <v>0</v>
          </cell>
          <cell r="BC19">
            <v>200000</v>
          </cell>
          <cell r="BU19">
            <v>1000000</v>
          </cell>
        </row>
        <row r="27">
          <cell r="S27">
            <v>200000</v>
          </cell>
          <cell r="Y27">
            <v>700000</v>
          </cell>
          <cell r="AE27">
            <v>3000000</v>
          </cell>
          <cell r="AO27">
            <v>0</v>
          </cell>
          <cell r="BC27">
            <v>50000</v>
          </cell>
          <cell r="BU27">
            <v>250000</v>
          </cell>
        </row>
        <row r="39">
          <cell r="Y39">
            <v>3540000</v>
          </cell>
        </row>
        <row r="82">
          <cell r="S82">
            <v>868000</v>
          </cell>
          <cell r="AE82">
            <v>215889800</v>
          </cell>
          <cell r="AK82">
            <v>28663000</v>
          </cell>
          <cell r="AQ82">
            <v>16011800</v>
          </cell>
          <cell r="AW82">
            <v>4354000</v>
          </cell>
          <cell r="BC82">
            <v>1736000</v>
          </cell>
          <cell r="BU82">
            <v>4840000</v>
          </cell>
        </row>
      </sheetData>
      <sheetData sheetId="86" refreshError="1">
        <row r="11">
          <cell r="Y11">
            <v>889500</v>
          </cell>
          <cell r="AE11">
            <v>1742000</v>
          </cell>
          <cell r="AK11">
            <v>939400</v>
          </cell>
          <cell r="AQ11">
            <v>800000</v>
          </cell>
        </row>
        <row r="18">
          <cell r="Y18">
            <v>222900</v>
          </cell>
          <cell r="AE18">
            <v>0</v>
          </cell>
          <cell r="AK18">
            <v>247300</v>
          </cell>
          <cell r="AQ18">
            <v>3001800</v>
          </cell>
          <cell r="AW18">
            <v>690000</v>
          </cell>
          <cell r="BC18">
            <v>493900</v>
          </cell>
        </row>
        <row r="23">
          <cell r="Y23">
            <v>157500</v>
          </cell>
          <cell r="AE23">
            <v>70300</v>
          </cell>
          <cell r="AK23">
            <v>300000</v>
          </cell>
          <cell r="AQ23">
            <v>3200000</v>
          </cell>
          <cell r="AW23">
            <v>550000</v>
          </cell>
          <cell r="BC23">
            <v>122500</v>
          </cell>
        </row>
        <row r="32">
          <cell r="S32">
            <v>37901700</v>
          </cell>
          <cell r="AW32">
            <v>12000000</v>
          </cell>
        </row>
        <row r="201">
          <cell r="AW201">
            <v>1890400</v>
          </cell>
        </row>
      </sheetData>
      <sheetData sheetId="87" refreshError="1"/>
      <sheetData sheetId="88" refreshError="1">
        <row r="17">
          <cell r="Q17">
            <v>0</v>
          </cell>
          <cell r="AU17">
            <v>0</v>
          </cell>
          <cell r="BC17">
            <v>0</v>
          </cell>
        </row>
        <row r="20">
          <cell r="Q20">
            <v>0</v>
          </cell>
          <cell r="Y20">
            <v>2235600</v>
          </cell>
          <cell r="AE20">
            <v>3850400</v>
          </cell>
          <cell r="AW20">
            <v>5052000</v>
          </cell>
          <cell r="BC20">
            <v>8300000</v>
          </cell>
          <cell r="BU20">
            <v>25140000</v>
          </cell>
          <cell r="CG20">
            <v>0</v>
          </cell>
          <cell r="CM20">
            <v>63000</v>
          </cell>
          <cell r="CS20">
            <v>20000</v>
          </cell>
          <cell r="CY20">
            <v>4180000</v>
          </cell>
          <cell r="DE20">
            <v>223300</v>
          </cell>
          <cell r="DK20">
            <v>3615000</v>
          </cell>
        </row>
        <row r="28">
          <cell r="Q28">
            <v>0</v>
          </cell>
          <cell r="Y28">
            <v>1814400</v>
          </cell>
          <cell r="AE28">
            <v>3083200</v>
          </cell>
          <cell r="AT28">
            <v>0</v>
          </cell>
          <cell r="AW28">
            <v>948000</v>
          </cell>
          <cell r="BC28">
            <v>5163600</v>
          </cell>
          <cell r="BU28">
            <v>4860000</v>
          </cell>
          <cell r="CG28">
            <v>0</v>
          </cell>
          <cell r="CM28">
            <v>42000</v>
          </cell>
          <cell r="CS28">
            <v>10000</v>
          </cell>
          <cell r="CY28">
            <v>600000</v>
          </cell>
          <cell r="DE28">
            <v>406700</v>
          </cell>
          <cell r="DK28">
            <v>585000</v>
          </cell>
        </row>
        <row r="39">
          <cell r="AQ39">
            <v>3165000</v>
          </cell>
          <cell r="BC39">
            <v>0</v>
          </cell>
          <cell r="CG39">
            <v>0</v>
          </cell>
        </row>
        <row r="57">
          <cell r="S57">
            <v>8500000</v>
          </cell>
          <cell r="AK57">
            <v>12213900</v>
          </cell>
          <cell r="AQ57">
            <v>87000000</v>
          </cell>
          <cell r="BC57">
            <v>11360000</v>
          </cell>
          <cell r="CA57">
            <v>9900000</v>
          </cell>
          <cell r="CG57">
            <v>826999.99999999988</v>
          </cell>
          <cell r="CM57">
            <v>38900</v>
          </cell>
          <cell r="CY57">
            <v>0</v>
          </cell>
          <cell r="DK57">
            <v>0</v>
          </cell>
          <cell r="DQ57">
            <v>850000</v>
          </cell>
        </row>
        <row r="73">
          <cell r="CM73">
            <v>75000</v>
          </cell>
          <cell r="CS73">
            <v>500000</v>
          </cell>
        </row>
      </sheetData>
      <sheetData sheetId="89" refreshError="1"/>
      <sheetData sheetId="90" refreshError="1"/>
      <sheetData sheetId="91" refreshError="1"/>
      <sheetData sheetId="92" refreshError="1"/>
      <sheetData sheetId="93" refreshError="1">
        <row r="13">
          <cell r="AE13">
            <v>0</v>
          </cell>
          <cell r="AW13">
            <v>0</v>
          </cell>
        </row>
        <row r="19">
          <cell r="S19">
            <v>2393600</v>
          </cell>
          <cell r="Y19">
            <v>11528600</v>
          </cell>
          <cell r="AE19">
            <v>37180000</v>
          </cell>
          <cell r="AK19">
            <v>2435300</v>
          </cell>
          <cell r="AQ19">
            <v>11865400</v>
          </cell>
          <cell r="AW19">
            <v>1040000</v>
          </cell>
        </row>
        <row r="23">
          <cell r="S23">
            <v>300000</v>
          </cell>
          <cell r="Y23">
            <v>2882200</v>
          </cell>
          <cell r="AE23">
            <v>34320000</v>
          </cell>
          <cell r="AK23">
            <v>2381700</v>
          </cell>
          <cell r="AQ23">
            <v>3420000</v>
          </cell>
          <cell r="AW23">
            <v>300000</v>
          </cell>
        </row>
        <row r="31">
          <cell r="S31">
            <v>1162800</v>
          </cell>
          <cell r="W31">
            <v>0</v>
          </cell>
          <cell r="AE31">
            <v>6000000</v>
          </cell>
          <cell r="AK31">
            <v>4000000</v>
          </cell>
          <cell r="AQ31">
            <v>6600000</v>
          </cell>
        </row>
        <row r="46">
          <cell r="W46">
            <v>0</v>
          </cell>
          <cell r="AE46">
            <v>0</v>
          </cell>
        </row>
        <row r="51">
          <cell r="S51">
            <v>2300000</v>
          </cell>
        </row>
      </sheetData>
      <sheetData sheetId="94" refreshError="1"/>
      <sheetData sheetId="95" refreshError="1"/>
      <sheetData sheetId="96" refreshError="1"/>
      <sheetData sheetId="97" refreshError="1">
        <row r="25">
          <cell r="T25">
            <v>46614600</v>
          </cell>
        </row>
      </sheetData>
      <sheetData sheetId="98" refreshError="1"/>
      <sheetData sheetId="99" refreshError="1">
        <row r="17">
          <cell r="T17">
            <v>15566700</v>
          </cell>
        </row>
      </sheetData>
      <sheetData sheetId="100" refreshError="1">
        <row r="16">
          <cell r="T16">
            <v>30729600</v>
          </cell>
        </row>
      </sheetData>
      <sheetData sheetId="101" refreshError="1">
        <row r="13">
          <cell r="T13">
            <v>0</v>
          </cell>
        </row>
        <row r="17">
          <cell r="R17">
            <v>0</v>
          </cell>
        </row>
        <row r="22">
          <cell r="R22">
            <v>0</v>
          </cell>
        </row>
        <row r="50">
          <cell r="T50">
            <v>8110000</v>
          </cell>
        </row>
      </sheetData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งบลงทุน 60"/>
      <sheetName val="ออกพลางก่อนตัด "/>
      <sheetName val="พรบ 63"/>
      <sheetName val="พรบ 62"/>
      <sheetName val="พรบ 63 "/>
      <sheetName val="คำของบประมาณเบื้องต้น 64"/>
      <sheetName val="ฟอร์มกรอบที่ตั้งได้"/>
      <sheetName val="พิจารณา วันที่ ..28.4.63"/>
      <sheetName val="ผลผลิต (พจณ.1 2) "/>
      <sheetName val="ผลผลิต (ปรับรอบที่ 2) "/>
      <sheetName val="พิจารณา วันที่ 28.4.63"/>
      <sheetName val="ร่าง พรบ 64"/>
      <sheetName val="งบประมาณ 63พ ตัดออกแผน 64 งดง"/>
      <sheetName val="ภาพรวมงบดำเนินงานกรมป่าไม้ (2)"/>
      <sheetName val="สรุปรายการเทียบ"/>
      <sheetName val="ประมาณการ 64"/>
      <sheetName val="ประมาณการ"/>
      <sheetName val="ผลผลิต(ปรับ)"/>
      <sheetName val="เพาะชำกล้าไม้"/>
      <sheetName val="เพาะชำกล้าไม้ สสป"/>
      <sheetName val="9.4 รายละเอียด"/>
      <sheetName val="ฝึกอบรม"/>
      <sheetName val="ค่าโฆษณา ปชส"/>
      <sheetName val="ค่าเบี้ยเลี้ยงฯ"/>
      <sheetName val="ค่าเบี้ยเลี้ยงฯ พี่ปลา"/>
      <sheetName val="บุคลากรภาครัฐ"/>
      <sheetName val="ป้องกัน"/>
      <sheetName val="จัดที่ดิน"/>
      <sheetName val="ไม้ศก. พท.สีเขียว"/>
      <sheetName val="ฟื้นฟู"/>
      <sheetName val="ส่งเสริม"/>
      <sheetName val="บริหารจัดการ"/>
      <sheetName val="บริการ"/>
      <sheetName val="พัฒนาระบบ"/>
      <sheetName val="บริหารงานวิจัย"/>
      <sheetName val="ป้องกันชายแดนใต้"/>
      <sheetName val="ป้องกัน "/>
      <sheetName val="จัดที่ดินต"/>
      <sheetName val="ไม้ศก.พท.สีเขียว "/>
      <sheetName val="ฟื้นฟูพ"/>
      <sheetName val="ส่งเสริมพ"/>
      <sheetName val="บริหารจัดการพ"/>
      <sheetName val="บริการพ"/>
      <sheetName val="พัฒนาระบบพ"/>
      <sheetName val="บริหารงานวิจัยพ"/>
      <sheetName val="โครงการหลวง.."/>
      <sheetName val="โครงการขยายผลCS"/>
      <sheetName val="ป้องกันCS"/>
      <sheetName val="หมอกควัน"/>
      <sheetName val="อนุรักษ์ CS."/>
      <sheetName val="ส่งเสริมปลูกป่าเศรษฐกิจ CS"/>
      <sheetName val="ฟื้นฟูป่าCS."/>
      <sheetName val="ส่งเสริมป่าชุมชน CS"/>
      <sheetName val="ไม้พะยูงCS"/>
      <sheetName val="สมุนไพรCS"/>
      <sheetName val="เพิ่มพื้นที่สีเขียวCS."/>
      <sheetName val="เครื่องมือกลไกCS"/>
      <sheetName val="กจ.การจัดการพื้นที่"/>
      <sheetName val="เศรษฐกิจโลก"/>
      <sheetName val="เตรียมการป่าถาวรCS"/>
      <sheetName val="จัดหาที่ดินCS"/>
      <sheetName val="จัดที่ดินCS"/>
      <sheetName val="One Map"/>
      <sheetName val="จัดการที่ดินป่าไม้"/>
      <sheetName val="วิจัยพื้นฐาน (IP)"/>
      <sheetName val="ตั้งในกองทุน ยุทธวิจัยพัฒนา"/>
      <sheetName val="จัดการค.รู้วิจัย (IP)"/>
      <sheetName val="ปลูกป่าฟื้นฟูนิเวศน์"/>
      <sheetName val="เกษตรIP"/>
      <sheetName val="สร้างฝายต้นน้ำ"/>
      <sheetName val="no ยุวชนป่าต้นน้ำ"/>
      <sheetName val="NO ปลูกไม้ใช้สอย"/>
      <sheetName val="NO บูรท่องเที่ยวภูเก็ต"/>
      <sheetName val="NO บูรท่องเที่ยว โคราช"/>
      <sheetName val="โลจิสติกส์"/>
      <sheetName val="63ท่องเที่ยว"/>
      <sheetName val="หลักป้องกันไฟป่า"/>
      <sheetName val="ป้องกันและฟื้นฟู (เหนือ)บูร"/>
      <sheetName val="63ป้องกันและฟื้นฟู (เหนือ)บ"/>
      <sheetName val="อนุรักษ์ (เหนือ) บูร"/>
      <sheetName val="63อนุรักษ์ (เหนือ) (2)"/>
      <sheetName val="NO หลักแก้ไขปัญหาที่ดิน"/>
      <sheetName val="ไม่ผ่าน โครงการวิจัย R&amp;D"/>
      <sheetName val="ไม่ผ่าน ไม้มีค่า ในพื้นที่ คทช "/>
      <sheetName val="NO โครงการท่องเที่ยวเหนือ"/>
      <sheetName val="ไม่ผ่าน ป้องกัน (อีสาน)บูร"/>
      <sheetName val="ไม่ผ่าน ฟื้นฟู (อีสาน) (3)"/>
      <sheetName val="ไม่ผ่าน อนุรักษ์ (อีสาน) (3)"/>
      <sheetName val="ป้องกัน (อีสาน)บ"/>
      <sheetName val="ฟื้นฟู (อีสาน) (2)"/>
      <sheetName val="อนุรักษ์ (อีสาน) (2)"/>
      <sheetName val="โครงการพัฒนาแหล่งท่องเที่ยว"/>
      <sheetName val="พัฒนาอาชีพ บ"/>
      <sheetName val="NO โครงการเพิ่มพื้นที่สีเขียว"/>
      <sheetName val="No โครงการท่องเที่ยว"/>
      <sheetName val="ป้องกัน (ตะวันออก)บ"/>
      <sheetName val="ฟื้นฟู (ตะวันออก) (2)"/>
      <sheetName val="อนุรักษ์ (ตะวันออก) (2)"/>
      <sheetName val="ป้องกัน (กลาง)บ"/>
      <sheetName val="ฟื้นฟู (กลาง) (2)"/>
      <sheetName val="อนุรักษ์ (กลาง) (2)"/>
      <sheetName val="NO บางกระเจ้า"/>
      <sheetName val="โครงการประชาสัมพันธ์ (ปทุม)"/>
      <sheetName val="ป้องกัน (ใต้)บ"/>
      <sheetName val="ฟื้นฟู (ใต้)บ"/>
      <sheetName val="อนุรักษ์ (ใต้) (2)"/>
      <sheetName val="no โครงการท่องเที่ยวภาคใต้"/>
      <sheetName val="ป้องกัน (ใต้ชายแดน)63"/>
      <sheetName val="อนุรักษ์ (ใต้ชายแดน)63"/>
      <sheetName val="โครงการหลวง"/>
      <sheetName val="ปลูกป่าอาเชียน"/>
      <sheetName val="เพาะกล้าภาครัฐ"/>
      <sheetName val="ภาคีเครือข่าย"/>
      <sheetName val="เรือนกระจก"/>
      <sheetName val="เพิ่มศักยภาพองค์กร"/>
      <sheetName val="เศรษฐกิจพิเศษ"/>
      <sheetName val="ไฟป่า (เหนือ)"/>
      <sheetName val="ฟื้นฟูต้นน้ำ (เหนือ)"/>
      <sheetName val="ส่งเสริมฟื้นฟู (อีสาน)"/>
      <sheetName val="ส่งเสริมพัฒนา (อีสาน)"/>
      <sheetName val="บางกระเจ้า (ตะวันออก)"/>
      <sheetName val="ท่องเที่ยว (ใต้)"/>
      <sheetName val="ประวัติศาสตร์ (ใต้)"/>
      <sheetName val="ป้องกันและฟื้นฟู (เหนือ)"/>
      <sheetName val="อนุรักษ์ (เหนือ)"/>
      <sheetName val="ท่องเที่ยว (เหนือ)"/>
      <sheetName val="เพิ่มพื้นที่สีเขียว (เหนือ)"/>
      <sheetName val="ป่าเศรษฐกิจ (เหนือ)"/>
      <sheetName val="ป้องกัน (อีสาน)"/>
      <sheetName val="ฟื้นฟู (อีสาน)"/>
      <sheetName val="อนุรักษ์ (อีสาน)"/>
      <sheetName val="ท่องเที่ยว (อีสาน)"/>
      <sheetName val="แนวเขต (อีสาน)"/>
      <sheetName val="ป่าเศรษฐกิจ (อีสาน)"/>
      <sheetName val="เพิ่มพื้นที่สีเขียว (อีสาน)"/>
      <sheetName val="ป้องกัน (ตะวันออก)"/>
      <sheetName val="ฟื้นฟู (ตะวันออก)"/>
      <sheetName val="อนุรักษ์ (ตะวันออก)"/>
      <sheetName val="ป่าเศรษฐกิจ (ตะวันออก)"/>
      <sheetName val="ท่องเที่ยว (ตะวันออก)"/>
      <sheetName val="เพิ่มพื้นที่สีเขียว (ตะวันออก)"/>
      <sheetName val="ป้องกัน (กลาง)"/>
      <sheetName val="ฟื้นฟู (กลาง)"/>
      <sheetName val="อนุรักษ์ (กลาง)"/>
      <sheetName val="ป่าเศรษฐกิจ (กลาง)"/>
      <sheetName val="ท่องเที่ยว (กลาง)"/>
      <sheetName val="เพิ่มพื้นที่สีเขียว (กลาง)"/>
      <sheetName val="ป้องกัน (ใต้)"/>
      <sheetName val="ฟื้นฟู (ใต้)"/>
      <sheetName val="อนุรักษ์ (ใต้)"/>
      <sheetName val="เพิ่มพื้นที่สีเขียว (ใต้)"/>
      <sheetName val="ท่องเที่ยวส (ใต้)"/>
      <sheetName val="ป้องกัน (ใต้ชายแดน)"/>
      <sheetName val="ท่องเที่ยว (ใต้ชายแดน)"/>
      <sheetName val="อนุรักษ์ (ใต้ชายแดน)"/>
      <sheetName val="ฟื้นฟู (ใต้ชายแดน)"/>
      <sheetName val="เพิ่มพื้นที่สีเขียว (ใต้ชายแดน)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9">
          <cell r="T9">
            <v>798599100</v>
          </cell>
        </row>
        <row r="49">
          <cell r="R49">
            <v>0</v>
          </cell>
        </row>
        <row r="65">
          <cell r="R65">
            <v>0</v>
          </cell>
        </row>
        <row r="72">
          <cell r="R72">
            <v>0</v>
          </cell>
        </row>
        <row r="216">
          <cell r="R216">
            <v>0</v>
          </cell>
        </row>
        <row r="300">
          <cell r="R300">
            <v>0</v>
          </cell>
        </row>
        <row r="305">
          <cell r="R305">
            <v>0</v>
          </cell>
        </row>
      </sheetData>
      <sheetData sheetId="26" refreshError="1">
        <row r="62">
          <cell r="P62">
            <v>0</v>
          </cell>
          <cell r="V62">
            <v>0</v>
          </cell>
        </row>
        <row r="144">
          <cell r="P144">
            <v>0</v>
          </cell>
          <cell r="V144">
            <v>0</v>
          </cell>
        </row>
        <row r="187">
          <cell r="AP187">
            <v>0</v>
          </cell>
        </row>
        <row r="189">
          <cell r="AP189">
            <v>0</v>
          </cell>
        </row>
        <row r="190">
          <cell r="N190">
            <v>0</v>
          </cell>
          <cell r="V190">
            <v>0</v>
          </cell>
        </row>
        <row r="192">
          <cell r="P192">
            <v>0</v>
          </cell>
          <cell r="V192">
            <v>0</v>
          </cell>
        </row>
      </sheetData>
      <sheetData sheetId="27" refreshError="1">
        <row r="5">
          <cell r="AD5">
            <v>0</v>
          </cell>
        </row>
        <row r="47">
          <cell r="AD47">
            <v>0</v>
          </cell>
        </row>
        <row r="102">
          <cell r="AD102">
            <v>0</v>
          </cell>
        </row>
      </sheetData>
      <sheetData sheetId="28" refreshError="1">
        <row r="6">
          <cell r="P6">
            <v>0</v>
          </cell>
        </row>
        <row r="9">
          <cell r="P9">
            <v>0</v>
          </cell>
        </row>
        <row r="16">
          <cell r="P16">
            <v>0</v>
          </cell>
        </row>
        <row r="29">
          <cell r="P29">
            <v>0</v>
          </cell>
        </row>
        <row r="40">
          <cell r="P40">
            <v>0</v>
          </cell>
        </row>
        <row r="47">
          <cell r="P47">
            <v>0</v>
          </cell>
          <cell r="AB47">
            <v>0</v>
          </cell>
          <cell r="AH47">
            <v>0</v>
          </cell>
        </row>
        <row r="139">
          <cell r="P139">
            <v>0</v>
          </cell>
        </row>
        <row r="145">
          <cell r="AB145">
            <v>0</v>
          </cell>
        </row>
        <row r="185">
          <cell r="AH185">
            <v>0</v>
          </cell>
        </row>
        <row r="189">
          <cell r="AH189">
            <v>0</v>
          </cell>
        </row>
      </sheetData>
      <sheetData sheetId="29" refreshError="1">
        <row r="4">
          <cell r="AX4">
            <v>0</v>
          </cell>
        </row>
        <row r="9">
          <cell r="P9">
            <v>0</v>
          </cell>
          <cell r="AR9">
            <v>0</v>
          </cell>
          <cell r="AX9">
            <v>0</v>
          </cell>
        </row>
        <row r="17">
          <cell r="P17">
            <v>0</v>
          </cell>
          <cell r="AR17">
            <v>0</v>
          </cell>
          <cell r="AX17">
            <v>0</v>
          </cell>
        </row>
        <row r="30">
          <cell r="P30">
            <v>0</v>
          </cell>
          <cell r="AR30">
            <v>0</v>
          </cell>
          <cell r="AX30">
            <v>0</v>
          </cell>
        </row>
        <row r="41">
          <cell r="P41">
            <v>0</v>
          </cell>
          <cell r="AR41">
            <v>0</v>
          </cell>
          <cell r="AX41">
            <v>0</v>
          </cell>
        </row>
        <row r="48">
          <cell r="P48">
            <v>0</v>
          </cell>
          <cell r="AR48">
            <v>0</v>
          </cell>
          <cell r="AX48">
            <v>0</v>
          </cell>
        </row>
        <row r="146">
          <cell r="P146">
            <v>0</v>
          </cell>
          <cell r="AX146">
            <v>0</v>
          </cell>
        </row>
        <row r="195">
          <cell r="AB195">
            <v>0</v>
          </cell>
        </row>
        <row r="201">
          <cell r="AL201">
            <v>0</v>
          </cell>
        </row>
        <row r="202">
          <cell r="V202">
            <v>0</v>
          </cell>
          <cell r="AR202">
            <v>0</v>
          </cell>
          <cell r="AX202">
            <v>0</v>
          </cell>
        </row>
        <row r="208">
          <cell r="V208">
            <v>0</v>
          </cell>
          <cell r="AR208">
            <v>0</v>
          </cell>
          <cell r="AX208">
            <v>0</v>
          </cell>
        </row>
      </sheetData>
      <sheetData sheetId="30" refreshError="1">
        <row r="5">
          <cell r="BP5">
            <v>0</v>
          </cell>
        </row>
        <row r="204">
          <cell r="P204">
            <v>0</v>
          </cell>
          <cell r="AB204">
            <v>0</v>
          </cell>
          <cell r="AN204">
            <v>0</v>
          </cell>
          <cell r="AT204">
            <v>0</v>
          </cell>
          <cell r="AZ204">
            <v>0</v>
          </cell>
          <cell r="BL204">
            <v>0</v>
          </cell>
        </row>
        <row r="208">
          <cell r="P208">
            <v>0</v>
          </cell>
          <cell r="AB208">
            <v>0</v>
          </cell>
          <cell r="AN208">
            <v>0</v>
          </cell>
          <cell r="AT208">
            <v>0</v>
          </cell>
          <cell r="AZ208">
            <v>0</v>
          </cell>
          <cell r="BL208">
            <v>0</v>
          </cell>
        </row>
      </sheetData>
      <sheetData sheetId="31" refreshError="1">
        <row r="16">
          <cell r="BX16">
            <v>0</v>
          </cell>
        </row>
        <row r="61">
          <cell r="BX61">
            <v>0</v>
          </cell>
        </row>
        <row r="68">
          <cell r="BX68">
            <v>0</v>
          </cell>
        </row>
        <row r="242">
          <cell r="BX242">
            <v>0</v>
          </cell>
        </row>
      </sheetData>
      <sheetData sheetId="32" refreshError="1">
        <row r="68">
          <cell r="P68">
            <v>0</v>
          </cell>
          <cell r="AB68">
            <v>0</v>
          </cell>
          <cell r="AH68">
            <v>0</v>
          </cell>
        </row>
        <row r="214">
          <cell r="P214">
            <v>0</v>
          </cell>
          <cell r="AB214">
            <v>0</v>
          </cell>
          <cell r="AH214">
            <v>0</v>
          </cell>
        </row>
        <row r="298">
          <cell r="P298">
            <v>0</v>
          </cell>
          <cell r="AB298">
            <v>0</v>
          </cell>
          <cell r="AH298">
            <v>0</v>
          </cell>
        </row>
        <row r="303">
          <cell r="P303">
            <v>0</v>
          </cell>
          <cell r="AB303">
            <v>0</v>
          </cell>
          <cell r="AH303">
            <v>0</v>
          </cell>
        </row>
      </sheetData>
      <sheetData sheetId="33" refreshError="1">
        <row r="5">
          <cell r="P5">
            <v>0</v>
          </cell>
        </row>
        <row r="69">
          <cell r="V69">
            <v>0</v>
          </cell>
        </row>
        <row r="207">
          <cell r="V207">
            <v>0</v>
          </cell>
          <cell r="AB207">
            <v>0</v>
          </cell>
        </row>
        <row r="291">
          <cell r="V291">
            <v>0</v>
          </cell>
          <cell r="AB291">
            <v>0</v>
          </cell>
        </row>
        <row r="296">
          <cell r="V296">
            <v>0</v>
          </cell>
          <cell r="AB296">
            <v>0</v>
          </cell>
        </row>
      </sheetData>
      <sheetData sheetId="34" refreshError="1">
        <row r="266">
          <cell r="P266">
            <v>0</v>
          </cell>
          <cell r="V266">
            <v>0</v>
          </cell>
        </row>
        <row r="267">
          <cell r="P267">
            <v>0</v>
          </cell>
          <cell r="V267">
            <v>0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>
        <row r="9">
          <cell r="AN9">
            <v>0</v>
          </cell>
        </row>
        <row r="20">
          <cell r="AA20">
            <v>0</v>
          </cell>
        </row>
        <row r="33">
          <cell r="AA33">
            <v>0</v>
          </cell>
        </row>
        <row r="34">
          <cell r="AA34">
            <v>0</v>
          </cell>
        </row>
        <row r="38">
          <cell r="AA38">
            <v>0</v>
          </cell>
        </row>
        <row r="151">
          <cell r="BC151">
            <v>0</v>
          </cell>
          <cell r="BQ151">
            <v>0</v>
          </cell>
        </row>
        <row r="165">
          <cell r="AA165">
            <v>0</v>
          </cell>
        </row>
        <row r="166">
          <cell r="AA166">
            <v>0</v>
          </cell>
        </row>
        <row r="178">
          <cell r="AA178">
            <v>0</v>
          </cell>
        </row>
        <row r="179">
          <cell r="AA179">
            <v>0</v>
          </cell>
        </row>
      </sheetData>
      <sheetData sheetId="40" refreshError="1"/>
      <sheetData sheetId="41" refreshError="1">
        <row r="16">
          <cell r="U16">
            <v>2409100</v>
          </cell>
        </row>
        <row r="276">
          <cell r="CE276">
            <v>0</v>
          </cell>
        </row>
        <row r="423">
          <cell r="S423">
            <v>0</v>
          </cell>
        </row>
      </sheetData>
      <sheetData sheetId="42" refreshError="1"/>
      <sheetData sheetId="43" refreshError="1"/>
      <sheetData sheetId="44" refreshError="1"/>
      <sheetData sheetId="45" refreshError="1">
        <row r="12">
          <cell r="Q12">
            <v>1020000</v>
          </cell>
        </row>
        <row r="216">
          <cell r="H216">
            <v>0</v>
          </cell>
        </row>
      </sheetData>
      <sheetData sheetId="46" refreshError="1">
        <row r="50">
          <cell r="H50">
            <v>0</v>
          </cell>
        </row>
        <row r="214">
          <cell r="H214">
            <v>0</v>
          </cell>
        </row>
      </sheetData>
      <sheetData sheetId="47" refreshError="1"/>
      <sheetData sheetId="48" refreshError="1">
        <row r="209">
          <cell r="R209">
            <v>0</v>
          </cell>
        </row>
      </sheetData>
      <sheetData sheetId="49" refreshError="1">
        <row r="10">
          <cell r="DS10">
            <v>0</v>
          </cell>
        </row>
        <row r="59">
          <cell r="AC59">
            <v>0</v>
          </cell>
        </row>
      </sheetData>
      <sheetData sheetId="50" refreshError="1">
        <row r="16">
          <cell r="U16">
            <v>864000</v>
          </cell>
        </row>
        <row r="169">
          <cell r="AW169">
            <v>0</v>
          </cell>
          <cell r="BC169">
            <v>0</v>
          </cell>
        </row>
      </sheetData>
      <sheetData sheetId="51" refreshError="1"/>
      <sheetData sheetId="52" refreshError="1">
        <row r="4">
          <cell r="BM4">
            <v>0</v>
          </cell>
        </row>
        <row r="48">
          <cell r="AI48">
            <v>0</v>
          </cell>
          <cell r="AQ48">
            <v>0</v>
          </cell>
          <cell r="AY48">
            <v>0</v>
          </cell>
          <cell r="BM48">
            <v>0</v>
          </cell>
        </row>
        <row r="170">
          <cell r="S170">
            <v>0</v>
          </cell>
          <cell r="AY170">
            <v>0</v>
          </cell>
        </row>
        <row r="171">
          <cell r="FY171">
            <v>0</v>
          </cell>
        </row>
        <row r="232">
          <cell r="S232">
            <v>0</v>
          </cell>
          <cell r="AQ232">
            <v>0</v>
          </cell>
          <cell r="BM232">
            <v>0</v>
          </cell>
          <cell r="DG232">
            <v>0</v>
          </cell>
          <cell r="DO232">
            <v>0</v>
          </cell>
          <cell r="FE232">
            <v>0</v>
          </cell>
        </row>
        <row r="247">
          <cell r="AI247">
            <v>0</v>
          </cell>
        </row>
        <row r="250">
          <cell r="AQ250">
            <v>0</v>
          </cell>
          <cell r="AY250">
            <v>0</v>
          </cell>
          <cell r="BM250">
            <v>0</v>
          </cell>
          <cell r="DG250">
            <v>0</v>
          </cell>
          <cell r="DO250">
            <v>0</v>
          </cell>
          <cell r="FE250">
            <v>0</v>
          </cell>
        </row>
      </sheetData>
      <sheetData sheetId="53" refreshError="1"/>
      <sheetData sheetId="54" refreshError="1">
        <row r="49">
          <cell r="R49">
            <v>0</v>
          </cell>
          <cell r="AD49">
            <v>0</v>
          </cell>
        </row>
        <row r="148">
          <cell r="AD148">
            <v>0</v>
          </cell>
        </row>
        <row r="207">
          <cell r="R207">
            <v>0</v>
          </cell>
          <cell r="AD207">
            <v>0</v>
          </cell>
        </row>
        <row r="220">
          <cell r="R220">
            <v>0</v>
          </cell>
          <cell r="AD220">
            <v>0</v>
          </cell>
        </row>
      </sheetData>
      <sheetData sheetId="55" refreshError="1">
        <row r="4">
          <cell r="BC4">
            <v>0</v>
          </cell>
        </row>
        <row r="58">
          <cell r="AI58">
            <v>0</v>
          </cell>
          <cell r="BC58">
            <v>0</v>
          </cell>
        </row>
        <row r="148">
          <cell r="S148">
            <v>0</v>
          </cell>
          <cell r="AA148">
            <v>0</v>
          </cell>
          <cell r="AI148">
            <v>0</v>
          </cell>
        </row>
        <row r="234">
          <cell r="AA234">
            <v>0</v>
          </cell>
          <cell r="AI234">
            <v>0</v>
          </cell>
          <cell r="BC234">
            <v>0</v>
          </cell>
          <cell r="BO234">
            <v>0</v>
          </cell>
          <cell r="CO234">
            <v>0</v>
          </cell>
        </row>
        <row r="239">
          <cell r="S239">
            <v>0</v>
          </cell>
          <cell r="AA239">
            <v>0</v>
          </cell>
          <cell r="AI239">
            <v>0</v>
          </cell>
          <cell r="BC239">
            <v>0</v>
          </cell>
          <cell r="BO239">
            <v>0</v>
          </cell>
        </row>
      </sheetData>
      <sheetData sheetId="56" refreshError="1">
        <row r="8">
          <cell r="Y8">
            <v>0</v>
          </cell>
        </row>
        <row r="50">
          <cell r="BC50">
            <v>0</v>
          </cell>
        </row>
        <row r="186">
          <cell r="S186">
            <v>0</v>
          </cell>
          <cell r="AU186">
            <v>0</v>
          </cell>
          <cell r="BC186">
            <v>0</v>
          </cell>
        </row>
        <row r="276">
          <cell r="AU276">
            <v>0</v>
          </cell>
          <cell r="BC276">
            <v>0</v>
          </cell>
        </row>
        <row r="277">
          <cell r="AW277">
            <v>0</v>
          </cell>
          <cell r="BC277">
            <v>0</v>
          </cell>
        </row>
      </sheetData>
      <sheetData sheetId="57" refreshError="1"/>
      <sheetData sheetId="58" refreshError="1">
        <row r="73">
          <cell r="R73">
            <v>0</v>
          </cell>
          <cell r="Z73">
            <v>0</v>
          </cell>
          <cell r="AH73">
            <v>0</v>
          </cell>
          <cell r="AP73">
            <v>0</v>
          </cell>
        </row>
        <row r="219">
          <cell r="R219">
            <v>0</v>
          </cell>
          <cell r="Z219">
            <v>0</v>
          </cell>
          <cell r="AH219">
            <v>0</v>
          </cell>
          <cell r="AP219">
            <v>0</v>
          </cell>
        </row>
        <row r="303">
          <cell r="R303">
            <v>0</v>
          </cell>
          <cell r="Z303">
            <v>0</v>
          </cell>
          <cell r="AH303">
            <v>0</v>
          </cell>
          <cell r="AP303">
            <v>0</v>
          </cell>
        </row>
        <row r="308">
          <cell r="R308">
            <v>0</v>
          </cell>
          <cell r="Z308">
            <v>0</v>
          </cell>
          <cell r="AH308">
            <v>0</v>
          </cell>
          <cell r="AP308">
            <v>0</v>
          </cell>
        </row>
      </sheetData>
      <sheetData sheetId="59" refreshError="1">
        <row r="52">
          <cell r="R52">
            <v>0</v>
          </cell>
        </row>
        <row r="150">
          <cell r="R150">
            <v>0</v>
          </cell>
        </row>
        <row r="151">
          <cell r="R151">
            <v>0</v>
          </cell>
        </row>
      </sheetData>
      <sheetData sheetId="60" refreshError="1">
        <row r="52">
          <cell r="Z52">
            <v>0</v>
          </cell>
          <cell r="AH52">
            <v>0</v>
          </cell>
        </row>
        <row r="106">
          <cell r="Z106">
            <v>0</v>
          </cell>
          <cell r="AH106">
            <v>0</v>
          </cell>
        </row>
        <row r="150">
          <cell r="Z150">
            <v>0</v>
          </cell>
          <cell r="AH150">
            <v>0</v>
          </cell>
        </row>
        <row r="151">
          <cell r="Z151">
            <v>0</v>
          </cell>
          <cell r="AH151">
            <v>0</v>
          </cell>
        </row>
      </sheetData>
      <sheetData sheetId="61" refreshError="1">
        <row r="150">
          <cell r="R150">
            <v>0</v>
          </cell>
          <cell r="Z150">
            <v>0</v>
          </cell>
        </row>
        <row r="151">
          <cell r="R151">
            <v>0</v>
          </cell>
          <cell r="Z151">
            <v>0</v>
          </cell>
        </row>
      </sheetData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>
        <row r="10">
          <cell r="V10">
            <v>0</v>
          </cell>
        </row>
        <row r="51">
          <cell r="R51">
            <v>0</v>
          </cell>
        </row>
        <row r="196">
          <cell r="R196">
            <v>0</v>
          </cell>
        </row>
        <row r="202">
          <cell r="R202">
            <v>0</v>
          </cell>
        </row>
      </sheetData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>
        <row r="10">
          <cell r="G10">
            <v>0</v>
          </cell>
        </row>
        <row r="193">
          <cell r="R193">
            <v>0</v>
          </cell>
        </row>
        <row r="199">
          <cell r="R199">
            <v>0</v>
          </cell>
        </row>
      </sheetData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>
        <row r="10">
          <cell r="I10">
            <v>0</v>
          </cell>
        </row>
        <row r="18">
          <cell r="I18">
            <v>0</v>
          </cell>
        </row>
        <row r="33">
          <cell r="I33">
            <v>0</v>
          </cell>
        </row>
        <row r="44">
          <cell r="I44">
            <v>0</v>
          </cell>
        </row>
        <row r="51">
          <cell r="I51">
            <v>0</v>
          </cell>
        </row>
        <row r="132">
          <cell r="I132">
            <v>0</v>
          </cell>
        </row>
        <row r="179">
          <cell r="I179">
            <v>0</v>
          </cell>
        </row>
        <row r="183">
          <cell r="I183">
            <v>0</v>
          </cell>
        </row>
      </sheetData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>
        <row r="8">
          <cell r="P8">
            <v>0</v>
          </cell>
        </row>
        <row r="50">
          <cell r="P50">
            <v>0</v>
          </cell>
        </row>
        <row r="105">
          <cell r="P105">
            <v>0</v>
          </cell>
        </row>
        <row r="161">
          <cell r="P161">
            <v>0</v>
          </cell>
        </row>
      </sheetData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งบลงทุน 60"/>
      <sheetName val="ผลผลิต(คำขอ)"/>
      <sheetName val="ผลผลิต(ปรับ)"/>
      <sheetName val="ฟอร์มงบ 62 สงป."/>
      <sheetName val="คำขอ62 เบื้องต้น"/>
      <sheetName val="คาดฟ้า 62"/>
      <sheetName val="9.4 รายละเอียด"/>
      <sheetName val="บุคลากรภาครัฐ"/>
      <sheetName val="ป้องกัน"/>
      <sheetName val="จัดที่ดิน"/>
      <sheetName val="ไม้ศก. พท.สีเขียว"/>
      <sheetName val="ฟื้นฟู"/>
      <sheetName val="ส่งเสริม"/>
      <sheetName val="บริหารจัดการ"/>
      <sheetName val="บริการ"/>
      <sheetName val="พัฒนาระบบ"/>
      <sheetName val="บริหารงานวิจัย"/>
      <sheetName val="ป้องกันชายแดนใต้"/>
      <sheetName val="เศรษฐกิจโลก"/>
      <sheetName val="โครงการหลวงCS"/>
      <sheetName val="โครงการขยายผลCS"/>
      <sheetName val="เตรียมการป่าถาวรCS"/>
      <sheetName val="จัดหาที่ดินCS"/>
      <sheetName val="ป้องกันCS"/>
      <sheetName val="ไม้พะยูงCS"/>
      <sheetName val="อนุรักษ์ CS"/>
      <sheetName val="สมุนไพรCS"/>
      <sheetName val="ฟื้นฟูป่าCS"/>
      <sheetName val="เครื่องมือกลไกCS"/>
      <sheetName val="1MAP"/>
      <sheetName val="หมอกควัน"/>
      <sheetName val="จัดที่ดินCS"/>
      <sheetName val="วิจัยพื้นฐาน (IP)"/>
      <sheetName val="วิจัยประยุกต์ (IP)"/>
      <sheetName val="จัดการค.รู้วิจัย (IP)"/>
      <sheetName val="ปลูกป่าฟื้นฟูนิเวศน์"/>
      <sheetName val="เกษตรIP"/>
      <sheetName val="โลจิสติกส์"/>
      <sheetName val="โครงการหลวง"/>
      <sheetName val="ปลูกป่าอาเชียน"/>
      <sheetName val="เพาะกล้าภาครัฐ"/>
      <sheetName val="ภาคีเครือข่าย"/>
      <sheetName val="เรือนกระจก"/>
      <sheetName val="เพิ่มศักยภาพองค์กร"/>
      <sheetName val="เศรษฐกิจพิเศษ"/>
      <sheetName val="ไฟป่า (เหนือ)"/>
      <sheetName val="ฟื้นฟูต้นน้ำ (เหนือ)"/>
      <sheetName val="ส่งเสริมฟื้นฟู (อีสาน)"/>
      <sheetName val="ส่งเสริมพัฒนา (อีสาน)"/>
      <sheetName val="บางกระเจ้า (ตะวันออก)"/>
      <sheetName val="ท่องเที่ยว (ใต้)"/>
      <sheetName val="ประวัติศาสตร์ (ใต้)"/>
      <sheetName val="ป้องกันและฟื้นฟู (เหนือ)"/>
      <sheetName val="อนุรักษ์ (เหนือ)"/>
      <sheetName val="ท่องเที่ยว (เหนือ)"/>
      <sheetName val="เพิ่มพื้นที่สีเขียว (เหนือ)"/>
      <sheetName val="ป่าเศรษฐกิจ (เหนือ)"/>
      <sheetName val="ป้องกัน (อีสาน)"/>
      <sheetName val="ฟื้นฟู (อีสาน)"/>
      <sheetName val="อนุรักษ์ (อีสาน)"/>
      <sheetName val="ท่องเที่ยว (อีสาน)"/>
      <sheetName val="แนวเขต (อีสาน)"/>
      <sheetName val="ป่าเศรษฐกิจ (อีสาน)"/>
      <sheetName val="เพิ่มพื้นที่สีเขียว (อีสาน)"/>
      <sheetName val="ป้องกัน (ตะวันออก)"/>
      <sheetName val="ฟื้นฟู (ตะวันออก)"/>
      <sheetName val="อนุรักษ์ (ตะวันออก)"/>
      <sheetName val="ป่าเศรษฐกิจ (ตะวันออก)"/>
      <sheetName val="ท่องเที่ยว (ตะวันออก)"/>
      <sheetName val="เพิ่มพื้นที่สีเขียว (ตะวันออก)"/>
      <sheetName val="ป้องกัน (กลาง)"/>
      <sheetName val="ฟื้นฟู (กลาง)"/>
      <sheetName val="อนุรักษ์ (กลาง)"/>
      <sheetName val="ป่าเศรษฐกิจ (กลาง)"/>
      <sheetName val="ท่องเที่ยว (กลาง)"/>
      <sheetName val="เพิ่มพื้นที่สีเขียว (กลาง)"/>
      <sheetName val="ป้องกัน (ใต้)"/>
      <sheetName val="ฟื้นฟู (ใต้)"/>
      <sheetName val="อนุรักษ์ (ใต้)"/>
      <sheetName val="เพิ่มพื้นที่สีเขียว (ใต้)"/>
      <sheetName val="ท่องเที่ยวส (ใต้)"/>
      <sheetName val="ป้องกัน (ใต้ชายแดน)"/>
      <sheetName val="ท่องเที่ยว (ใต้ชายแดน)"/>
      <sheetName val="อนุรักษ์ (ใต้ชายแดน)"/>
      <sheetName val="ฟื้นฟู (ใต้ชายแดน)"/>
      <sheetName val="เพิ่มพื้นที่สีเขียว (ใต้ชายแดน)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N3">
            <v>11584100</v>
          </cell>
        </row>
        <row r="370">
          <cell r="P370">
            <v>0</v>
          </cell>
          <cell r="V370">
            <v>0</v>
          </cell>
          <cell r="AB370">
            <v>0</v>
          </cell>
          <cell r="AH370">
            <v>0</v>
          </cell>
          <cell r="AT370">
            <v>0</v>
          </cell>
          <cell r="AZ370">
            <v>0</v>
          </cell>
          <cell r="BF370">
            <v>0</v>
          </cell>
          <cell r="BL370">
            <v>0</v>
          </cell>
          <cell r="BR370">
            <v>0</v>
          </cell>
        </row>
        <row r="376">
          <cell r="V376">
            <v>0</v>
          </cell>
          <cell r="AB376">
            <v>0</v>
          </cell>
          <cell r="AF376">
            <v>0</v>
          </cell>
          <cell r="AR376">
            <v>0</v>
          </cell>
          <cell r="AX376">
            <v>0</v>
          </cell>
          <cell r="BF376">
            <v>0</v>
          </cell>
          <cell r="BL376">
            <v>0</v>
          </cell>
          <cell r="BR376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71642-CB20-4EB9-BD5E-630856DBB7BC}">
  <sheetPr>
    <pageSetUpPr fitToPage="1"/>
  </sheetPr>
  <dimension ref="A1:GF221"/>
  <sheetViews>
    <sheetView tabSelected="1" topLeftCell="A5" zoomScale="140" zoomScaleNormal="140" workbookViewId="0">
      <selection activeCell="A5" sqref="A5:B5"/>
    </sheetView>
  </sheetViews>
  <sheetFormatPr defaultColWidth="9.125" defaultRowHeight="26.25" x14ac:dyDescent="0.55000000000000004"/>
  <cols>
    <col min="1" max="1" width="8.125" style="47" customWidth="1"/>
    <col min="2" max="2" width="90.5" style="47" customWidth="1"/>
    <col min="3" max="3" width="30.625" style="263" customWidth="1"/>
    <col min="4" max="4" width="21.625" style="48" customWidth="1"/>
    <col min="5" max="6" width="18.375" style="48" hidden="1" customWidth="1"/>
    <col min="7" max="7" width="19.625" style="48" hidden="1" customWidth="1"/>
    <col min="8" max="8" width="16.375" style="47" hidden="1" customWidth="1"/>
    <col min="9" max="9" width="17.125" style="47" hidden="1" customWidth="1"/>
    <col min="10" max="11" width="19.625" style="47" hidden="1" customWidth="1"/>
    <col min="12" max="12" width="19" style="47" hidden="1" customWidth="1"/>
    <col min="13" max="13" width="16.25" style="54" hidden="1" customWidth="1"/>
    <col min="14" max="14" width="19.75" style="54" hidden="1" customWidth="1"/>
    <col min="15" max="16" width="16.25" style="54" hidden="1" customWidth="1"/>
    <col min="17" max="17" width="17.75" style="47" hidden="1" customWidth="1"/>
    <col min="18" max="18" width="16.25" style="54" hidden="1" customWidth="1"/>
    <col min="19" max="19" width="19.75" style="54" hidden="1" customWidth="1"/>
    <col min="20" max="21" width="16.25" style="54" hidden="1" customWidth="1"/>
    <col min="22" max="22" width="19.375" style="54" hidden="1" customWidth="1"/>
    <col min="23" max="23" width="17" style="54" hidden="1" customWidth="1"/>
    <col min="24" max="24" width="18.875" style="54" hidden="1" customWidth="1"/>
    <col min="25" max="25" width="16.75" style="54" hidden="1" customWidth="1"/>
    <col min="26" max="26" width="14.875" style="54" hidden="1" customWidth="1"/>
    <col min="27" max="27" width="16.875" style="54" hidden="1" customWidth="1"/>
    <col min="28" max="28" width="17.625" style="54" hidden="1" customWidth="1"/>
    <col min="29" max="29" width="15.125" style="54" hidden="1" customWidth="1"/>
    <col min="30" max="30" width="17.625" style="54" hidden="1" customWidth="1"/>
    <col min="31" max="31" width="19.125" style="51" hidden="1" customWidth="1"/>
    <col min="32" max="32" width="19.75" style="52" hidden="1" customWidth="1"/>
    <col min="33" max="33" width="21.25" style="52" hidden="1" customWidth="1"/>
    <col min="34" max="34" width="9.25" style="52" hidden="1" customWidth="1"/>
    <col min="35" max="35" width="13.75" style="52" hidden="1" customWidth="1"/>
    <col min="36" max="36" width="9.25" style="52" hidden="1" customWidth="1"/>
    <col min="37" max="39" width="0" style="52" hidden="1" customWidth="1"/>
    <col min="40" max="40" width="9.25" style="52" hidden="1" customWidth="1"/>
    <col min="41" max="41" width="0" style="52" hidden="1" customWidth="1"/>
    <col min="42" max="43" width="9.25" style="52" hidden="1" customWidth="1"/>
    <col min="44" max="44" width="0" style="52" hidden="1" customWidth="1"/>
    <col min="45" max="48" width="9.25" style="52" hidden="1" customWidth="1"/>
    <col min="49" max="49" width="0" style="52" hidden="1" customWidth="1"/>
    <col min="50" max="52" width="9.25" style="52" hidden="1" customWidth="1"/>
    <col min="53" max="173" width="0" style="52" hidden="1" customWidth="1"/>
    <col min="174" max="16384" width="9.125" style="52"/>
  </cols>
  <sheetData>
    <row r="1" spans="1:174" s="18" customFormat="1" ht="31.5" hidden="1" x14ac:dyDescent="0.6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16"/>
      <c r="AF1" s="17"/>
      <c r="AG1" s="17">
        <f>AF1-AF3</f>
        <v>-6134000</v>
      </c>
    </row>
    <row r="2" spans="1:174" s="14" customFormat="1" hidden="1" x14ac:dyDescent="0.55000000000000004">
      <c r="A2" s="1"/>
      <c r="B2" s="2"/>
      <c r="C2" s="262"/>
      <c r="D2" s="4" t="e">
        <f>+#REF!-D8</f>
        <v>#REF!</v>
      </c>
      <c r="E2" s="5" t="s">
        <v>1</v>
      </c>
      <c r="F2" s="6"/>
      <c r="G2" s="7"/>
      <c r="H2" s="3"/>
      <c r="I2" s="3"/>
      <c r="J2" s="8"/>
      <c r="K2" s="8"/>
      <c r="L2" s="7"/>
      <c r="M2" s="9" t="e">
        <f>M8+R8</f>
        <v>#REF!</v>
      </c>
      <c r="N2" s="10" t="e">
        <f>N8+S8</f>
        <v>#REF!</v>
      </c>
      <c r="O2" s="10" t="e">
        <f>O8+T8</f>
        <v>#REF!</v>
      </c>
      <c r="P2" s="7"/>
      <c r="Q2" s="7"/>
      <c r="R2" s="3"/>
      <c r="S2" s="1"/>
      <c r="T2" s="1"/>
      <c r="U2" s="1"/>
      <c r="V2" s="8"/>
      <c r="W2" s="11"/>
      <c r="X2" s="3"/>
      <c r="Y2" s="8"/>
      <c r="Z2" s="8"/>
      <c r="AA2" s="8"/>
      <c r="AB2" s="12"/>
      <c r="AC2" s="12"/>
      <c r="AD2" s="12"/>
      <c r="AE2" s="13"/>
    </row>
    <row r="3" spans="1:174" s="23" customFormat="1" ht="29.25" hidden="1" customHeight="1" x14ac:dyDescent="0.55000000000000004">
      <c r="A3" s="19"/>
      <c r="B3" s="20" t="s">
        <v>2</v>
      </c>
      <c r="C3" s="56" t="s">
        <v>3</v>
      </c>
      <c r="D3" s="58" t="s">
        <v>4</v>
      </c>
      <c r="E3" s="58"/>
      <c r="F3" s="58"/>
      <c r="G3" s="59" t="s">
        <v>5</v>
      </c>
      <c r="H3" s="59"/>
      <c r="I3" s="59"/>
      <c r="J3" s="59"/>
      <c r="K3" s="60" t="s">
        <v>6</v>
      </c>
      <c r="L3" s="61" t="s">
        <v>7</v>
      </c>
      <c r="M3" s="62"/>
      <c r="N3" s="62"/>
      <c r="O3" s="62"/>
      <c r="P3" s="63"/>
      <c r="Q3" s="64" t="s">
        <v>8</v>
      </c>
      <c r="R3" s="65"/>
      <c r="S3" s="65"/>
      <c r="T3" s="65"/>
      <c r="U3" s="66"/>
      <c r="V3" s="67" t="s">
        <v>9</v>
      </c>
      <c r="W3" s="68"/>
      <c r="X3" s="69"/>
      <c r="Y3" s="70" t="s">
        <v>10</v>
      </c>
      <c r="Z3" s="71"/>
      <c r="AA3" s="71"/>
      <c r="AB3" s="72" t="s">
        <v>11</v>
      </c>
      <c r="AC3" s="73"/>
      <c r="AD3" s="74"/>
      <c r="AE3" s="21" t="e">
        <f>K8-K9</f>
        <v>#REF!</v>
      </c>
      <c r="AF3" s="22">
        <f>AC8+2300000</f>
        <v>6134000</v>
      </c>
    </row>
    <row r="4" spans="1:174" s="15" customFormat="1" ht="46.5" hidden="1" x14ac:dyDescent="0.2">
      <c r="A4" s="24"/>
      <c r="B4" s="25"/>
      <c r="C4" s="57"/>
      <c r="D4" s="26" t="s">
        <v>12</v>
      </c>
      <c r="E4" s="27" t="s">
        <v>13</v>
      </c>
      <c r="F4" s="27" t="s">
        <v>14</v>
      </c>
      <c r="G4" s="28"/>
      <c r="H4" s="29"/>
      <c r="I4" s="29" t="s">
        <v>15</v>
      </c>
      <c r="J4" s="30" t="s">
        <v>16</v>
      </c>
      <c r="K4" s="264"/>
      <c r="L4" s="31"/>
      <c r="M4" s="32" t="s">
        <v>17</v>
      </c>
      <c r="N4" s="45" t="s">
        <v>18</v>
      </c>
      <c r="O4" s="33" t="s">
        <v>19</v>
      </c>
      <c r="P4" s="34" t="s">
        <v>20</v>
      </c>
      <c r="Q4" s="35"/>
      <c r="R4" s="36" t="s">
        <v>17</v>
      </c>
      <c r="S4" s="46" t="s">
        <v>18</v>
      </c>
      <c r="T4" s="37" t="s">
        <v>19</v>
      </c>
      <c r="U4" s="38" t="s">
        <v>20</v>
      </c>
      <c r="V4" s="39"/>
      <c r="W4" s="39" t="s">
        <v>20</v>
      </c>
      <c r="X4" s="39" t="s">
        <v>21</v>
      </c>
      <c r="Y4" s="40" t="s">
        <v>12</v>
      </c>
      <c r="Z4" s="41" t="s">
        <v>22</v>
      </c>
      <c r="AA4" s="41" t="s">
        <v>23</v>
      </c>
      <c r="AB4" s="42" t="s">
        <v>12</v>
      </c>
      <c r="AC4" s="43" t="s">
        <v>22</v>
      </c>
      <c r="AD4" s="43" t="s">
        <v>23</v>
      </c>
      <c r="AE4" s="44" t="e">
        <f>Q8+V8+AA8+AD8</f>
        <v>#REF!</v>
      </c>
    </row>
    <row r="5" spans="1:174" s="93" customFormat="1" ht="23.25" x14ac:dyDescent="0.2">
      <c r="A5" s="266" t="s">
        <v>324</v>
      </c>
      <c r="B5" s="266"/>
      <c r="C5" s="267"/>
      <c r="D5" s="268"/>
      <c r="E5" s="269"/>
      <c r="F5" s="269"/>
      <c r="G5" s="270"/>
      <c r="H5" s="271"/>
      <c r="I5" s="271"/>
      <c r="J5" s="271"/>
      <c r="K5" s="272"/>
      <c r="L5" s="273"/>
      <c r="M5" s="81"/>
      <c r="N5" s="81"/>
      <c r="O5" s="81"/>
      <c r="P5" s="81"/>
      <c r="Q5" s="274"/>
      <c r="R5" s="84"/>
      <c r="S5" s="84"/>
      <c r="T5" s="84"/>
      <c r="U5" s="84"/>
      <c r="V5" s="275"/>
      <c r="W5" s="275"/>
      <c r="X5" s="275"/>
      <c r="Y5" s="276"/>
      <c r="Z5" s="277"/>
      <c r="AA5" s="277"/>
      <c r="AB5" s="278"/>
      <c r="AC5" s="279"/>
      <c r="AD5" s="279"/>
      <c r="AE5" s="92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  <c r="AR5" s="280"/>
      <c r="AS5" s="280"/>
      <c r="AT5" s="280"/>
      <c r="AU5" s="280"/>
      <c r="AV5" s="280"/>
      <c r="AW5" s="280"/>
      <c r="AX5" s="280"/>
      <c r="AY5" s="280"/>
      <c r="AZ5" s="280"/>
      <c r="BA5" s="280"/>
      <c r="BB5" s="280"/>
      <c r="BC5" s="280"/>
      <c r="BD5" s="280"/>
      <c r="BE5" s="280"/>
      <c r="BF5" s="280"/>
      <c r="BG5" s="280"/>
      <c r="BH5" s="280"/>
      <c r="BI5" s="280"/>
      <c r="BJ5" s="280"/>
      <c r="BK5" s="280"/>
      <c r="BL5" s="280"/>
      <c r="BM5" s="280"/>
      <c r="BN5" s="280"/>
      <c r="BO5" s="280"/>
      <c r="BP5" s="280"/>
      <c r="BQ5" s="280"/>
      <c r="BR5" s="280"/>
      <c r="BS5" s="280"/>
      <c r="BT5" s="280"/>
      <c r="BU5" s="280"/>
      <c r="BV5" s="280"/>
      <c r="BW5" s="280"/>
      <c r="BX5" s="280"/>
      <c r="BY5" s="280"/>
      <c r="BZ5" s="280"/>
      <c r="CA5" s="280"/>
      <c r="CB5" s="280"/>
      <c r="CC5" s="280"/>
      <c r="CD5" s="280"/>
      <c r="CE5" s="280"/>
      <c r="CF5" s="280"/>
      <c r="CG5" s="280"/>
      <c r="CH5" s="280"/>
      <c r="CI5" s="280"/>
      <c r="CJ5" s="280"/>
      <c r="CK5" s="280"/>
      <c r="CL5" s="280"/>
      <c r="CM5" s="280"/>
      <c r="CN5" s="280"/>
      <c r="CO5" s="280"/>
      <c r="CP5" s="280"/>
      <c r="CQ5" s="280"/>
      <c r="CR5" s="280"/>
      <c r="CS5" s="280"/>
      <c r="CT5" s="280"/>
      <c r="CU5" s="280"/>
      <c r="CV5" s="280"/>
      <c r="CW5" s="280"/>
      <c r="CX5" s="280"/>
      <c r="CY5" s="280"/>
      <c r="CZ5" s="280"/>
      <c r="DA5" s="280"/>
      <c r="DB5" s="280"/>
      <c r="DC5" s="280"/>
      <c r="DD5" s="280"/>
      <c r="DE5" s="280"/>
      <c r="DF5" s="280"/>
      <c r="DG5" s="280"/>
      <c r="DH5" s="280"/>
      <c r="DI5" s="280"/>
      <c r="DJ5" s="280"/>
      <c r="DK5" s="280"/>
      <c r="DL5" s="280"/>
      <c r="DM5" s="280"/>
      <c r="DN5" s="280"/>
      <c r="DO5" s="280"/>
      <c r="DP5" s="280"/>
      <c r="DQ5" s="280"/>
      <c r="DR5" s="280"/>
      <c r="DS5" s="280"/>
      <c r="DT5" s="280"/>
      <c r="DU5" s="280"/>
      <c r="DV5" s="280"/>
      <c r="DW5" s="280"/>
      <c r="DX5" s="280"/>
      <c r="DY5" s="280"/>
      <c r="DZ5" s="280"/>
      <c r="EA5" s="280"/>
      <c r="EB5" s="280"/>
      <c r="EC5" s="280"/>
      <c r="ED5" s="280"/>
      <c r="EE5" s="280"/>
      <c r="EF5" s="280"/>
      <c r="EG5" s="280"/>
      <c r="EH5" s="280"/>
      <c r="EI5" s="280"/>
      <c r="EJ5" s="280"/>
      <c r="EK5" s="280"/>
      <c r="EL5" s="280"/>
      <c r="EM5" s="280"/>
      <c r="EN5" s="280"/>
      <c r="EO5" s="280"/>
      <c r="EP5" s="280"/>
      <c r="EQ5" s="280"/>
      <c r="ER5" s="280"/>
      <c r="ES5" s="280"/>
      <c r="ET5" s="280"/>
      <c r="EU5" s="280"/>
      <c r="EV5" s="280"/>
      <c r="EW5" s="280"/>
      <c r="EX5" s="280"/>
      <c r="EY5" s="280"/>
      <c r="EZ5" s="280"/>
      <c r="FA5" s="280"/>
      <c r="FB5" s="280"/>
      <c r="FC5" s="280"/>
      <c r="FD5" s="280"/>
      <c r="FE5" s="280"/>
      <c r="FF5" s="280"/>
      <c r="FG5" s="280"/>
      <c r="FH5" s="280"/>
      <c r="FI5" s="280"/>
      <c r="FJ5" s="280"/>
      <c r="FK5" s="280"/>
      <c r="FL5" s="280"/>
      <c r="FM5" s="280"/>
      <c r="FN5" s="280"/>
      <c r="FO5" s="280"/>
      <c r="FP5" s="280"/>
      <c r="FQ5" s="280"/>
      <c r="FR5" s="280"/>
    </row>
    <row r="6" spans="1:174" s="93" customFormat="1" ht="23.25" x14ac:dyDescent="0.2">
      <c r="A6" s="266" t="s">
        <v>325</v>
      </c>
      <c r="B6" s="266"/>
      <c r="C6" s="267"/>
      <c r="D6" s="268"/>
      <c r="E6" s="269"/>
      <c r="F6" s="269"/>
      <c r="G6" s="270"/>
      <c r="H6" s="271"/>
      <c r="I6" s="271"/>
      <c r="J6" s="271"/>
      <c r="K6" s="272"/>
      <c r="L6" s="273"/>
      <c r="M6" s="81"/>
      <c r="N6" s="81"/>
      <c r="O6" s="81"/>
      <c r="P6" s="81"/>
      <c r="Q6" s="274"/>
      <c r="R6" s="84"/>
      <c r="S6" s="84"/>
      <c r="T6" s="84"/>
      <c r="U6" s="84"/>
      <c r="V6" s="275"/>
      <c r="W6" s="275"/>
      <c r="X6" s="275"/>
      <c r="Y6" s="276"/>
      <c r="Z6" s="276"/>
      <c r="AA6" s="277"/>
      <c r="AB6" s="278"/>
      <c r="AC6" s="279"/>
      <c r="AD6" s="278"/>
      <c r="AE6" s="96"/>
      <c r="AF6" s="281"/>
      <c r="AG6" s="280"/>
      <c r="AH6" s="280"/>
      <c r="AI6" s="280"/>
      <c r="AJ6" s="280"/>
      <c r="AK6" s="280"/>
      <c r="AL6" s="280"/>
      <c r="AM6" s="280"/>
      <c r="AN6" s="280"/>
      <c r="AO6" s="280"/>
      <c r="AP6" s="280"/>
      <c r="AQ6" s="280"/>
      <c r="AR6" s="280"/>
      <c r="AS6" s="280"/>
      <c r="AT6" s="280"/>
      <c r="AU6" s="280"/>
      <c r="AV6" s="280"/>
      <c r="AW6" s="280"/>
      <c r="AX6" s="280"/>
      <c r="AY6" s="280"/>
      <c r="AZ6" s="280"/>
      <c r="BA6" s="280"/>
      <c r="BB6" s="280"/>
      <c r="BC6" s="280"/>
      <c r="BD6" s="280"/>
      <c r="BE6" s="280"/>
      <c r="BF6" s="280"/>
      <c r="BG6" s="280"/>
      <c r="BH6" s="280"/>
      <c r="BI6" s="280"/>
      <c r="BJ6" s="280"/>
      <c r="BK6" s="280"/>
      <c r="BL6" s="280"/>
      <c r="BM6" s="280"/>
      <c r="BN6" s="280"/>
      <c r="BO6" s="280"/>
      <c r="BP6" s="280"/>
      <c r="BQ6" s="280"/>
      <c r="BR6" s="280"/>
      <c r="BS6" s="280"/>
      <c r="BT6" s="280"/>
      <c r="BU6" s="280"/>
      <c r="BV6" s="280"/>
      <c r="BW6" s="280"/>
      <c r="BX6" s="280"/>
      <c r="BY6" s="280"/>
      <c r="BZ6" s="280"/>
      <c r="CA6" s="280"/>
      <c r="CB6" s="280"/>
      <c r="CC6" s="280"/>
      <c r="CD6" s="280"/>
      <c r="CE6" s="280"/>
      <c r="CF6" s="280"/>
      <c r="CG6" s="280"/>
      <c r="CH6" s="280"/>
      <c r="CI6" s="280"/>
      <c r="CJ6" s="280"/>
      <c r="CK6" s="280"/>
      <c r="CL6" s="280"/>
      <c r="CM6" s="280"/>
      <c r="CN6" s="280"/>
      <c r="CO6" s="280"/>
      <c r="CP6" s="280"/>
      <c r="CQ6" s="280"/>
      <c r="CR6" s="280"/>
      <c r="CS6" s="280"/>
      <c r="CT6" s="280"/>
      <c r="CU6" s="280"/>
      <c r="CV6" s="280"/>
      <c r="CW6" s="280"/>
      <c r="CX6" s="280"/>
      <c r="CY6" s="280"/>
      <c r="CZ6" s="280"/>
      <c r="DA6" s="280"/>
      <c r="DB6" s="280"/>
      <c r="DC6" s="280"/>
      <c r="DD6" s="280"/>
      <c r="DE6" s="280"/>
      <c r="DF6" s="280"/>
      <c r="DG6" s="280"/>
      <c r="DH6" s="280"/>
      <c r="DI6" s="280"/>
      <c r="DJ6" s="280"/>
      <c r="DK6" s="280"/>
      <c r="DL6" s="280"/>
      <c r="DM6" s="280"/>
      <c r="DN6" s="280"/>
      <c r="DO6" s="280"/>
      <c r="DP6" s="280"/>
      <c r="DQ6" s="280"/>
      <c r="DR6" s="280"/>
      <c r="DS6" s="280"/>
      <c r="DT6" s="280"/>
      <c r="DU6" s="280"/>
      <c r="DV6" s="280"/>
      <c r="DW6" s="280"/>
      <c r="DX6" s="280"/>
      <c r="DY6" s="280"/>
      <c r="DZ6" s="280"/>
      <c r="EA6" s="280"/>
      <c r="EB6" s="280"/>
      <c r="EC6" s="280"/>
      <c r="ED6" s="280"/>
      <c r="EE6" s="280"/>
      <c r="EF6" s="280"/>
      <c r="EG6" s="280"/>
      <c r="EH6" s="280"/>
      <c r="EI6" s="280"/>
      <c r="EJ6" s="280"/>
      <c r="EK6" s="280"/>
      <c r="EL6" s="280"/>
      <c r="EM6" s="280"/>
      <c r="EN6" s="280"/>
      <c r="EO6" s="280"/>
      <c r="EP6" s="280"/>
      <c r="EQ6" s="280"/>
      <c r="ER6" s="280"/>
      <c r="ES6" s="280"/>
      <c r="ET6" s="280"/>
      <c r="EU6" s="280"/>
      <c r="EV6" s="280"/>
      <c r="EW6" s="280"/>
      <c r="EX6" s="280"/>
      <c r="EY6" s="280"/>
      <c r="EZ6" s="280"/>
      <c r="FA6" s="280"/>
      <c r="FB6" s="280"/>
      <c r="FC6" s="280"/>
      <c r="FD6" s="280"/>
      <c r="FE6" s="280"/>
      <c r="FF6" s="280"/>
      <c r="FG6" s="280"/>
      <c r="FH6" s="280"/>
      <c r="FI6" s="280"/>
      <c r="FJ6" s="280"/>
      <c r="FK6" s="280"/>
      <c r="FL6" s="280"/>
      <c r="FM6" s="280"/>
      <c r="FN6" s="280"/>
      <c r="FO6" s="280"/>
      <c r="FP6" s="280"/>
      <c r="FQ6" s="280"/>
      <c r="FR6" s="280"/>
    </row>
    <row r="7" spans="1:174" s="93" customFormat="1" ht="23.25" x14ac:dyDescent="0.2">
      <c r="A7" s="282" t="s">
        <v>326</v>
      </c>
      <c r="B7" s="282"/>
      <c r="C7" s="98" t="s">
        <v>327</v>
      </c>
      <c r="D7" s="99" t="s">
        <v>328</v>
      </c>
      <c r="E7" s="75"/>
      <c r="F7" s="76"/>
      <c r="G7" s="77"/>
      <c r="H7" s="78"/>
      <c r="I7" s="78"/>
      <c r="J7" s="79"/>
      <c r="K7" s="265"/>
      <c r="L7" s="80"/>
      <c r="M7" s="94"/>
      <c r="N7" s="82"/>
      <c r="O7" s="94"/>
      <c r="P7" s="82"/>
      <c r="Q7" s="83"/>
      <c r="R7" s="95"/>
      <c r="S7" s="85"/>
      <c r="T7" s="95"/>
      <c r="U7" s="85"/>
      <c r="V7" s="86"/>
      <c r="W7" s="87"/>
      <c r="X7" s="87"/>
      <c r="Y7" s="88"/>
      <c r="Z7" s="88"/>
      <c r="AA7" s="89"/>
      <c r="AB7" s="90"/>
      <c r="AC7" s="91"/>
      <c r="AD7" s="90"/>
      <c r="AE7" s="96"/>
      <c r="AF7" s="97"/>
    </row>
    <row r="8" spans="1:174" s="104" customFormat="1" ht="21.75" thickBot="1" x14ac:dyDescent="0.5">
      <c r="A8" s="283" t="s">
        <v>24</v>
      </c>
      <c r="B8" s="283"/>
      <c r="C8" s="345"/>
      <c r="D8" s="361">
        <v>5071538400</v>
      </c>
      <c r="E8" s="100" t="e">
        <f>G8+L8+Z8+AC8</f>
        <v>#REF!</v>
      </c>
      <c r="F8" s="101" t="e">
        <f>Q8+V8+AA8+AD8</f>
        <v>#REF!</v>
      </c>
      <c r="G8" s="100">
        <f>G9+G14+G79+G201</f>
        <v>2489031000</v>
      </c>
      <c r="H8" s="101">
        <f>H9+H14+H79+H201</f>
        <v>737030400</v>
      </c>
      <c r="I8" s="101">
        <f>I9+I14+I79+I201</f>
        <v>184086400</v>
      </c>
      <c r="J8" s="101">
        <f>J9+J14+J79+J201</f>
        <v>1567914200</v>
      </c>
      <c r="K8" s="101" t="e">
        <f>L8+Q8</f>
        <v>#REF!</v>
      </c>
      <c r="L8" s="101" t="e">
        <f>M8+N8+O8+P8</f>
        <v>#REF!</v>
      </c>
      <c r="M8" s="101" t="e">
        <f>M9+M14+M79+M201</f>
        <v>#REF!</v>
      </c>
      <c r="N8" s="101" t="e">
        <f>N9+N14+N79+N201</f>
        <v>#REF!</v>
      </c>
      <c r="O8" s="101" t="e">
        <f>O9+O14+O79+O201</f>
        <v>#REF!</v>
      </c>
      <c r="P8" s="101" t="e">
        <f>P9+P14+P79+P201</f>
        <v>#REF!</v>
      </c>
      <c r="Q8" s="101">
        <f t="shared" ref="Q8:Q14" si="0">R8+S8+T8+U8</f>
        <v>184586700</v>
      </c>
      <c r="R8" s="101">
        <f t="shared" ref="R8:AD8" si="1">R9+R14+R79+R201</f>
        <v>0</v>
      </c>
      <c r="S8" s="101">
        <f t="shared" si="1"/>
        <v>123469900</v>
      </c>
      <c r="T8" s="101">
        <f t="shared" si="1"/>
        <v>61116800</v>
      </c>
      <c r="U8" s="101">
        <f t="shared" si="1"/>
        <v>0</v>
      </c>
      <c r="V8" s="101" t="e">
        <f t="shared" si="1"/>
        <v>#REF!</v>
      </c>
      <c r="W8" s="101" t="e">
        <f t="shared" si="1"/>
        <v>#REF!</v>
      </c>
      <c r="X8" s="101" t="e">
        <f t="shared" si="1"/>
        <v>#REF!</v>
      </c>
      <c r="Y8" s="101">
        <f t="shared" si="1"/>
        <v>89618900</v>
      </c>
      <c r="Z8" s="101">
        <f t="shared" si="1"/>
        <v>7880900</v>
      </c>
      <c r="AA8" s="101">
        <f t="shared" si="1"/>
        <v>81738000</v>
      </c>
      <c r="AB8" s="101">
        <f t="shared" si="1"/>
        <v>65651000</v>
      </c>
      <c r="AC8" s="101">
        <f t="shared" si="1"/>
        <v>3834000</v>
      </c>
      <c r="AD8" s="101">
        <f t="shared" si="1"/>
        <v>61817000</v>
      </c>
      <c r="AE8" s="102">
        <v>574.09259999999995</v>
      </c>
      <c r="AF8" s="103"/>
      <c r="AG8" s="103" t="e">
        <f>AD8+AA8+V8</f>
        <v>#REF!</v>
      </c>
      <c r="AI8" s="103" t="e">
        <f>AG8-'[1]สรุปรายการ '!$I$5</f>
        <v>#REF!</v>
      </c>
    </row>
    <row r="9" spans="1:174" s="110" customFormat="1" ht="21.75" thickBot="1" x14ac:dyDescent="0.35">
      <c r="A9" s="286" t="s">
        <v>25</v>
      </c>
      <c r="B9" s="286"/>
      <c r="C9" s="346"/>
      <c r="D9" s="362">
        <f>E9+F9</f>
        <v>2581037700</v>
      </c>
      <c r="E9" s="106">
        <f t="shared" ref="E9:E51" si="2">G9+L9+Z9+AC9</f>
        <v>2581037700</v>
      </c>
      <c r="F9" s="105">
        <f t="shared" ref="F9:F51" si="3">Q9+V9+AA9+AD9</f>
        <v>0</v>
      </c>
      <c r="G9" s="106">
        <f t="shared" ref="G9:AD11" si="4">G10</f>
        <v>2489031000</v>
      </c>
      <c r="H9" s="105">
        <f t="shared" si="4"/>
        <v>737030400</v>
      </c>
      <c r="I9" s="105">
        <f t="shared" si="4"/>
        <v>184086400</v>
      </c>
      <c r="J9" s="105">
        <f t="shared" si="4"/>
        <v>1567914200</v>
      </c>
      <c r="K9" s="105">
        <f t="shared" ref="K9:K51" si="5">L9+Q9</f>
        <v>92006700</v>
      </c>
      <c r="L9" s="105">
        <f t="shared" ref="L9:L65" si="6">M9+N9+O9+P9</f>
        <v>92006700</v>
      </c>
      <c r="M9" s="105">
        <f t="shared" si="4"/>
        <v>26876400</v>
      </c>
      <c r="N9" s="105">
        <f t="shared" si="4"/>
        <v>65130300</v>
      </c>
      <c r="O9" s="105">
        <f t="shared" si="4"/>
        <v>0</v>
      </c>
      <c r="P9" s="105">
        <f t="shared" si="4"/>
        <v>0</v>
      </c>
      <c r="Q9" s="105">
        <f t="shared" si="0"/>
        <v>0</v>
      </c>
      <c r="R9" s="105">
        <f t="shared" si="4"/>
        <v>0</v>
      </c>
      <c r="S9" s="105">
        <f t="shared" si="4"/>
        <v>0</v>
      </c>
      <c r="T9" s="105">
        <f t="shared" si="4"/>
        <v>0</v>
      </c>
      <c r="U9" s="105">
        <f t="shared" si="4"/>
        <v>0</v>
      </c>
      <c r="V9" s="105">
        <f t="shared" ref="V9:V75" si="7">W9+X9</f>
        <v>0</v>
      </c>
      <c r="W9" s="105">
        <f t="shared" si="4"/>
        <v>0</v>
      </c>
      <c r="X9" s="105">
        <f t="shared" si="4"/>
        <v>0</v>
      </c>
      <c r="Y9" s="105">
        <f t="shared" ref="Y9:Y75" si="8">Z9+AA9</f>
        <v>0</v>
      </c>
      <c r="Z9" s="105">
        <f t="shared" si="4"/>
        <v>0</v>
      </c>
      <c r="AA9" s="105">
        <f t="shared" si="4"/>
        <v>0</v>
      </c>
      <c r="AB9" s="105">
        <f t="shared" ref="AB9:AB75" si="9">AC9+AD9</f>
        <v>0</v>
      </c>
      <c r="AC9" s="105">
        <f t="shared" si="4"/>
        <v>0</v>
      </c>
      <c r="AD9" s="107">
        <f t="shared" si="4"/>
        <v>0</v>
      </c>
      <c r="AE9" s="108">
        <v>145.91079999999999</v>
      </c>
      <c r="AF9" s="109"/>
    </row>
    <row r="10" spans="1:174" s="114" customFormat="1" ht="21" hidden="1" customHeight="1" x14ac:dyDescent="0.3">
      <c r="A10" s="306" t="s">
        <v>26</v>
      </c>
      <c r="B10" s="306"/>
      <c r="C10" s="346"/>
      <c r="D10" s="363">
        <f t="shared" ref="D9:D51" si="10">E10+F10</f>
        <v>2581037700</v>
      </c>
      <c r="E10" s="112">
        <f t="shared" si="2"/>
        <v>2581037700</v>
      </c>
      <c r="F10" s="111">
        <f t="shared" si="3"/>
        <v>0</v>
      </c>
      <c r="G10" s="112">
        <f t="shared" si="4"/>
        <v>2489031000</v>
      </c>
      <c r="H10" s="111">
        <f t="shared" si="4"/>
        <v>737030400</v>
      </c>
      <c r="I10" s="111">
        <f t="shared" si="4"/>
        <v>184086400</v>
      </c>
      <c r="J10" s="111">
        <f t="shared" si="4"/>
        <v>1567914200</v>
      </c>
      <c r="K10" s="111">
        <f t="shared" si="5"/>
        <v>92006700</v>
      </c>
      <c r="L10" s="111">
        <f t="shared" si="6"/>
        <v>92006700</v>
      </c>
      <c r="M10" s="111">
        <f t="shared" si="4"/>
        <v>26876400</v>
      </c>
      <c r="N10" s="111">
        <f t="shared" si="4"/>
        <v>65130300</v>
      </c>
      <c r="O10" s="111">
        <f t="shared" si="4"/>
        <v>0</v>
      </c>
      <c r="P10" s="111">
        <f t="shared" si="4"/>
        <v>0</v>
      </c>
      <c r="Q10" s="111">
        <f t="shared" si="0"/>
        <v>0</v>
      </c>
      <c r="R10" s="111">
        <f t="shared" si="4"/>
        <v>0</v>
      </c>
      <c r="S10" s="111">
        <f t="shared" si="4"/>
        <v>0</v>
      </c>
      <c r="T10" s="111">
        <f t="shared" si="4"/>
        <v>0</v>
      </c>
      <c r="U10" s="111">
        <f t="shared" si="4"/>
        <v>0</v>
      </c>
      <c r="V10" s="111">
        <f t="shared" si="7"/>
        <v>0</v>
      </c>
      <c r="W10" s="111">
        <f t="shared" si="4"/>
        <v>0</v>
      </c>
      <c r="X10" s="111">
        <f t="shared" si="4"/>
        <v>0</v>
      </c>
      <c r="Y10" s="111">
        <f t="shared" si="8"/>
        <v>0</v>
      </c>
      <c r="Z10" s="111">
        <f t="shared" si="4"/>
        <v>0</v>
      </c>
      <c r="AA10" s="111">
        <f t="shared" si="4"/>
        <v>0</v>
      </c>
      <c r="AB10" s="111">
        <f t="shared" si="9"/>
        <v>0</v>
      </c>
      <c r="AC10" s="111">
        <f t="shared" si="4"/>
        <v>0</v>
      </c>
      <c r="AD10" s="111">
        <f t="shared" si="4"/>
        <v>0</v>
      </c>
      <c r="AE10" s="113"/>
    </row>
    <row r="11" spans="1:174" s="118" customFormat="1" ht="21" x14ac:dyDescent="0.3">
      <c r="A11" s="307" t="s">
        <v>27</v>
      </c>
      <c r="B11" s="307"/>
      <c r="C11" s="345"/>
      <c r="D11" s="354">
        <f t="shared" si="10"/>
        <v>2581037700</v>
      </c>
      <c r="E11" s="115">
        <f t="shared" si="2"/>
        <v>2581037700</v>
      </c>
      <c r="F11" s="115">
        <f t="shared" si="3"/>
        <v>0</v>
      </c>
      <c r="G11" s="115">
        <f t="shared" si="4"/>
        <v>2489031000</v>
      </c>
      <c r="H11" s="115">
        <f t="shared" si="4"/>
        <v>737030400</v>
      </c>
      <c r="I11" s="115">
        <f t="shared" si="4"/>
        <v>184086400</v>
      </c>
      <c r="J11" s="115">
        <f t="shared" si="4"/>
        <v>1567914200</v>
      </c>
      <c r="K11" s="115">
        <f t="shared" si="5"/>
        <v>92006700</v>
      </c>
      <c r="L11" s="115">
        <f t="shared" si="6"/>
        <v>92006700</v>
      </c>
      <c r="M11" s="115">
        <f t="shared" si="4"/>
        <v>26876400</v>
      </c>
      <c r="N11" s="115">
        <f t="shared" si="4"/>
        <v>65130300</v>
      </c>
      <c r="O11" s="115">
        <f t="shared" si="4"/>
        <v>0</v>
      </c>
      <c r="P11" s="115">
        <f t="shared" si="4"/>
        <v>0</v>
      </c>
      <c r="Q11" s="115">
        <f t="shared" si="0"/>
        <v>0</v>
      </c>
      <c r="R11" s="115">
        <f t="shared" si="4"/>
        <v>0</v>
      </c>
      <c r="S11" s="115">
        <f t="shared" si="4"/>
        <v>0</v>
      </c>
      <c r="T11" s="115">
        <f t="shared" si="4"/>
        <v>0</v>
      </c>
      <c r="U11" s="115">
        <f t="shared" si="4"/>
        <v>0</v>
      </c>
      <c r="V11" s="115">
        <f t="shared" si="7"/>
        <v>0</v>
      </c>
      <c r="W11" s="115">
        <f t="shared" si="4"/>
        <v>0</v>
      </c>
      <c r="X11" s="115">
        <f t="shared" si="4"/>
        <v>0</v>
      </c>
      <c r="Y11" s="115">
        <f t="shared" si="8"/>
        <v>0</v>
      </c>
      <c r="Z11" s="115">
        <f t="shared" si="4"/>
        <v>0</v>
      </c>
      <c r="AA11" s="115">
        <f t="shared" si="4"/>
        <v>0</v>
      </c>
      <c r="AB11" s="115">
        <f t="shared" si="9"/>
        <v>0</v>
      </c>
      <c r="AC11" s="115">
        <f t="shared" si="4"/>
        <v>0</v>
      </c>
      <c r="AD11" s="115">
        <f t="shared" si="4"/>
        <v>0</v>
      </c>
      <c r="AE11" s="116">
        <v>124.40949999999999</v>
      </c>
      <c r="AF11" s="117"/>
    </row>
    <row r="12" spans="1:174" s="114" customFormat="1" ht="21" x14ac:dyDescent="0.3">
      <c r="A12" s="287" t="s">
        <v>28</v>
      </c>
      <c r="B12" s="288"/>
      <c r="C12" s="347"/>
      <c r="D12" s="364">
        <f t="shared" si="10"/>
        <v>2581037700</v>
      </c>
      <c r="E12" s="120">
        <f t="shared" si="2"/>
        <v>2581037700</v>
      </c>
      <c r="F12" s="119">
        <f t="shared" si="3"/>
        <v>0</v>
      </c>
      <c r="G12" s="120">
        <f t="shared" ref="G12:AD12" si="11">SUM(G13:G13)</f>
        <v>2489031000</v>
      </c>
      <c r="H12" s="119">
        <f>SUM(H13:H13)</f>
        <v>737030400</v>
      </c>
      <c r="I12" s="119">
        <f t="shared" si="11"/>
        <v>184086400</v>
      </c>
      <c r="J12" s="119">
        <f t="shared" si="11"/>
        <v>1567914200</v>
      </c>
      <c r="K12" s="119">
        <f t="shared" si="5"/>
        <v>92006700</v>
      </c>
      <c r="L12" s="119">
        <f t="shared" si="6"/>
        <v>92006700</v>
      </c>
      <c r="M12" s="119">
        <f t="shared" si="11"/>
        <v>26876400</v>
      </c>
      <c r="N12" s="119">
        <f t="shared" si="11"/>
        <v>65130300</v>
      </c>
      <c r="O12" s="119">
        <f t="shared" si="11"/>
        <v>0</v>
      </c>
      <c r="P12" s="119">
        <f t="shared" si="11"/>
        <v>0</v>
      </c>
      <c r="Q12" s="119">
        <f t="shared" si="0"/>
        <v>0</v>
      </c>
      <c r="R12" s="119">
        <f t="shared" si="11"/>
        <v>0</v>
      </c>
      <c r="S12" s="119">
        <f t="shared" si="11"/>
        <v>0</v>
      </c>
      <c r="T12" s="119">
        <f t="shared" si="11"/>
        <v>0</v>
      </c>
      <c r="U12" s="119">
        <f t="shared" si="11"/>
        <v>0</v>
      </c>
      <c r="V12" s="119">
        <f t="shared" si="7"/>
        <v>0</v>
      </c>
      <c r="W12" s="119">
        <f t="shared" si="11"/>
        <v>0</v>
      </c>
      <c r="X12" s="119">
        <f t="shared" si="11"/>
        <v>0</v>
      </c>
      <c r="Y12" s="119">
        <f t="shared" si="8"/>
        <v>0</v>
      </c>
      <c r="Z12" s="119">
        <f t="shared" si="11"/>
        <v>0</v>
      </c>
      <c r="AA12" s="119">
        <f t="shared" si="11"/>
        <v>0</v>
      </c>
      <c r="AB12" s="119">
        <f t="shared" si="9"/>
        <v>0</v>
      </c>
      <c r="AC12" s="119">
        <f t="shared" si="11"/>
        <v>0</v>
      </c>
      <c r="AD12" s="119">
        <f t="shared" si="11"/>
        <v>0</v>
      </c>
      <c r="AE12" s="121">
        <v>255.2775</v>
      </c>
      <c r="AF12" s="122" t="e">
        <f>AE15-AE12</f>
        <v>#REF!</v>
      </c>
    </row>
    <row r="13" spans="1:174" s="114" customFormat="1" ht="21.75" thickBot="1" x14ac:dyDescent="0.35">
      <c r="A13" s="311" t="s">
        <v>29</v>
      </c>
      <c r="B13" s="312" t="s">
        <v>30</v>
      </c>
      <c r="C13" s="347" t="s">
        <v>351</v>
      </c>
      <c r="D13" s="354">
        <f t="shared" si="10"/>
        <v>2581037700</v>
      </c>
      <c r="E13" s="124">
        <f t="shared" si="2"/>
        <v>2581037700</v>
      </c>
      <c r="F13" s="125">
        <f t="shared" si="3"/>
        <v>0</v>
      </c>
      <c r="G13" s="124">
        <f>H13+I13+J13</f>
        <v>2489031000</v>
      </c>
      <c r="H13" s="125">
        <f>[2]บุคลากรภาครัฐ!R9</f>
        <v>737030400</v>
      </c>
      <c r="I13" s="125">
        <f>[2]บุคลากรภาครัฐ!R11</f>
        <v>184086400</v>
      </c>
      <c r="J13" s="125">
        <f>[2]บุคลากรภาครัฐ!R13</f>
        <v>1567914200</v>
      </c>
      <c r="K13" s="125">
        <f t="shared" si="5"/>
        <v>92006700</v>
      </c>
      <c r="L13" s="125">
        <f>M13+N13+O13+P13</f>
        <v>92006700</v>
      </c>
      <c r="M13" s="125">
        <f>[2]บุคลากรภาครัฐ!R19</f>
        <v>26876400</v>
      </c>
      <c r="N13" s="125">
        <f>[2]บุคลากรภาครัฐ!R29</f>
        <v>65130300</v>
      </c>
      <c r="O13" s="125">
        <f>[3]บุคลากรภาครัฐ!R49</f>
        <v>0</v>
      </c>
      <c r="P13" s="125">
        <f>[3]บุคลากรภาครัฐ!R65</f>
        <v>0</v>
      </c>
      <c r="Q13" s="125">
        <f t="shared" si="0"/>
        <v>0</v>
      </c>
      <c r="R13" s="125"/>
      <c r="S13" s="125"/>
      <c r="T13" s="125"/>
      <c r="U13" s="125"/>
      <c r="V13" s="125">
        <f>W13+X13</f>
        <v>0</v>
      </c>
      <c r="W13" s="125">
        <f>[3]บุคลากรภาครัฐ!R72</f>
        <v>0</v>
      </c>
      <c r="X13" s="125">
        <f>[3]บุคลากรภาครัฐ!R216</f>
        <v>0</v>
      </c>
      <c r="Y13" s="125">
        <f t="shared" si="8"/>
        <v>0</v>
      </c>
      <c r="Z13" s="125">
        <f>[3]บุคลากรภาครัฐ!R300</f>
        <v>0</v>
      </c>
      <c r="AA13" s="125"/>
      <c r="AB13" s="125">
        <f t="shared" si="9"/>
        <v>0</v>
      </c>
      <c r="AC13" s="125">
        <f>[3]บุคลากรภาครัฐ!R305</f>
        <v>0</v>
      </c>
      <c r="AD13" s="125"/>
      <c r="AE13" s="126">
        <v>92.837999999999994</v>
      </c>
    </row>
    <row r="14" spans="1:174" s="114" customFormat="1" ht="21.75" thickBot="1" x14ac:dyDescent="0.35">
      <c r="A14" s="341" t="s">
        <v>31</v>
      </c>
      <c r="B14" s="291"/>
      <c r="C14" s="345"/>
      <c r="D14" s="361">
        <v>618416200</v>
      </c>
      <c r="E14" s="128" t="e">
        <f t="shared" si="2"/>
        <v>#REF!</v>
      </c>
      <c r="F14" s="127">
        <f t="shared" si="3"/>
        <v>458987900</v>
      </c>
      <c r="G14" s="128">
        <f t="shared" ref="G14:AD14" si="12">G15</f>
        <v>0</v>
      </c>
      <c r="H14" s="127">
        <f t="shared" si="12"/>
        <v>0</v>
      </c>
      <c r="I14" s="127">
        <f t="shared" si="12"/>
        <v>0</v>
      </c>
      <c r="J14" s="127">
        <f t="shared" si="12"/>
        <v>0</v>
      </c>
      <c r="K14" s="127" t="e">
        <f t="shared" si="5"/>
        <v>#REF!</v>
      </c>
      <c r="L14" s="127" t="e">
        <f t="shared" si="6"/>
        <v>#REF!</v>
      </c>
      <c r="M14" s="127">
        <f t="shared" si="12"/>
        <v>4892400</v>
      </c>
      <c r="N14" s="127" t="e">
        <f t="shared" si="12"/>
        <v>#REF!</v>
      </c>
      <c r="O14" s="127">
        <f t="shared" si="12"/>
        <v>37732900</v>
      </c>
      <c r="P14" s="127">
        <f t="shared" si="12"/>
        <v>28731000</v>
      </c>
      <c r="Q14" s="127">
        <f t="shared" si="0"/>
        <v>4347700</v>
      </c>
      <c r="R14" s="127">
        <f t="shared" si="12"/>
        <v>0</v>
      </c>
      <c r="S14" s="127">
        <f t="shared" si="12"/>
        <v>4347700</v>
      </c>
      <c r="T14" s="127">
        <f t="shared" si="12"/>
        <v>0</v>
      </c>
      <c r="U14" s="127">
        <f t="shared" si="12"/>
        <v>0</v>
      </c>
      <c r="V14" s="127">
        <f t="shared" si="12"/>
        <v>454640200</v>
      </c>
      <c r="W14" s="127">
        <f t="shared" si="12"/>
        <v>45249200</v>
      </c>
      <c r="X14" s="127">
        <f t="shared" si="12"/>
        <v>409391000</v>
      </c>
      <c r="Y14" s="127">
        <f t="shared" si="12"/>
        <v>7880900</v>
      </c>
      <c r="Z14" s="127">
        <f t="shared" si="12"/>
        <v>7880900</v>
      </c>
      <c r="AA14" s="127">
        <f t="shared" si="12"/>
        <v>0</v>
      </c>
      <c r="AB14" s="127">
        <f t="shared" si="12"/>
        <v>3834000</v>
      </c>
      <c r="AC14" s="127">
        <f t="shared" si="12"/>
        <v>3834000</v>
      </c>
      <c r="AD14" s="129">
        <f t="shared" si="12"/>
        <v>0</v>
      </c>
      <c r="AE14" s="130">
        <v>1049.3604</v>
      </c>
      <c r="AF14" s="131" t="s">
        <v>32</v>
      </c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</row>
    <row r="15" spans="1:174" s="136" customFormat="1" ht="21" x14ac:dyDescent="0.3">
      <c r="A15" s="342" t="s">
        <v>33</v>
      </c>
      <c r="B15" s="343"/>
      <c r="C15" s="346"/>
      <c r="D15" s="363">
        <v>618416200</v>
      </c>
      <c r="E15" s="292" t="e">
        <f t="shared" si="2"/>
        <v>#REF!</v>
      </c>
      <c r="F15" s="133">
        <f t="shared" si="3"/>
        <v>458987900</v>
      </c>
      <c r="G15" s="133">
        <f>G16</f>
        <v>0</v>
      </c>
      <c r="H15" s="133">
        <f>H16</f>
        <v>0</v>
      </c>
      <c r="I15" s="133">
        <f>I16</f>
        <v>0</v>
      </c>
      <c r="J15" s="133">
        <f>J16</f>
        <v>0</v>
      </c>
      <c r="K15" s="133" t="e">
        <f t="shared" si="5"/>
        <v>#REF!</v>
      </c>
      <c r="L15" s="133" t="e">
        <f t="shared" ref="L15:AD15" si="13">L16</f>
        <v>#REF!</v>
      </c>
      <c r="M15" s="133">
        <f t="shared" si="13"/>
        <v>4892400</v>
      </c>
      <c r="N15" s="133" t="e">
        <f t="shared" si="13"/>
        <v>#REF!</v>
      </c>
      <c r="O15" s="133">
        <f t="shared" si="13"/>
        <v>37732900</v>
      </c>
      <c r="P15" s="133">
        <f t="shared" si="13"/>
        <v>28731000</v>
      </c>
      <c r="Q15" s="133">
        <f t="shared" si="13"/>
        <v>4347700</v>
      </c>
      <c r="R15" s="133">
        <f t="shared" si="13"/>
        <v>0</v>
      </c>
      <c r="S15" s="133">
        <f t="shared" si="13"/>
        <v>4347700</v>
      </c>
      <c r="T15" s="133">
        <f t="shared" si="13"/>
        <v>0</v>
      </c>
      <c r="U15" s="133">
        <f t="shared" si="13"/>
        <v>0</v>
      </c>
      <c r="V15" s="133">
        <f t="shared" si="13"/>
        <v>454640200</v>
      </c>
      <c r="W15" s="133">
        <f t="shared" si="13"/>
        <v>45249200</v>
      </c>
      <c r="X15" s="133">
        <f t="shared" si="13"/>
        <v>409391000</v>
      </c>
      <c r="Y15" s="133">
        <f t="shared" si="13"/>
        <v>7880900</v>
      </c>
      <c r="Z15" s="133">
        <f t="shared" si="13"/>
        <v>7880900</v>
      </c>
      <c r="AA15" s="133">
        <f t="shared" si="13"/>
        <v>0</v>
      </c>
      <c r="AB15" s="133">
        <f t="shared" si="13"/>
        <v>3834000</v>
      </c>
      <c r="AC15" s="133">
        <f t="shared" si="13"/>
        <v>3834000</v>
      </c>
      <c r="AD15" s="133">
        <f t="shared" si="13"/>
        <v>0</v>
      </c>
      <c r="AE15" s="134" t="e">
        <f>SUM(AE1:AE14)</f>
        <v>#REF!</v>
      </c>
      <c r="AF15" s="135"/>
    </row>
    <row r="16" spans="1:174" s="136" customFormat="1" ht="21" x14ac:dyDescent="0.3">
      <c r="A16" s="287" t="s">
        <v>34</v>
      </c>
      <c r="B16" s="288"/>
      <c r="C16" s="345"/>
      <c r="D16" s="361">
        <v>618416200</v>
      </c>
      <c r="E16" s="293" t="e">
        <f t="shared" si="2"/>
        <v>#REF!</v>
      </c>
      <c r="F16" s="137">
        <f t="shared" si="3"/>
        <v>458987900</v>
      </c>
      <c r="G16" s="137">
        <f>SUM(G17+G19+G30+G32+G44+G56+G74)</f>
        <v>0</v>
      </c>
      <c r="H16" s="137">
        <f>SUM(H17+H19+H30+H32+H44+H56+H74)</f>
        <v>0</v>
      </c>
      <c r="I16" s="137">
        <f>SUM(I17+I19+I30+I32+I44+I56+I74)</f>
        <v>0</v>
      </c>
      <c r="J16" s="137">
        <f>SUM(J17+J19+J30+J32+J44+J56+J74)</f>
        <v>0</v>
      </c>
      <c r="K16" s="137" t="e">
        <f t="shared" si="5"/>
        <v>#REF!</v>
      </c>
      <c r="L16" s="137" t="e">
        <f t="shared" ref="L16:AD16" si="14">SUM(L17+L19+L30+L32+L44+L56+L74)</f>
        <v>#REF!</v>
      </c>
      <c r="M16" s="137">
        <f t="shared" si="14"/>
        <v>4892400</v>
      </c>
      <c r="N16" s="137" t="e">
        <f t="shared" si="14"/>
        <v>#REF!</v>
      </c>
      <c r="O16" s="137">
        <f t="shared" si="14"/>
        <v>37732900</v>
      </c>
      <c r="P16" s="137">
        <f t="shared" si="14"/>
        <v>28731000</v>
      </c>
      <c r="Q16" s="137">
        <f t="shared" si="14"/>
        <v>4347700</v>
      </c>
      <c r="R16" s="137">
        <f t="shared" si="14"/>
        <v>0</v>
      </c>
      <c r="S16" s="137">
        <f t="shared" si="14"/>
        <v>4347700</v>
      </c>
      <c r="T16" s="137">
        <f t="shared" si="14"/>
        <v>0</v>
      </c>
      <c r="U16" s="137">
        <f t="shared" si="14"/>
        <v>0</v>
      </c>
      <c r="V16" s="137">
        <f t="shared" si="14"/>
        <v>454640200</v>
      </c>
      <c r="W16" s="137">
        <f t="shared" si="14"/>
        <v>45249200</v>
      </c>
      <c r="X16" s="137">
        <f t="shared" si="14"/>
        <v>409391000</v>
      </c>
      <c r="Y16" s="137">
        <f t="shared" si="14"/>
        <v>7880900</v>
      </c>
      <c r="Z16" s="137">
        <f t="shared" si="14"/>
        <v>7880900</v>
      </c>
      <c r="AA16" s="137">
        <f t="shared" si="14"/>
        <v>0</v>
      </c>
      <c r="AB16" s="137">
        <f t="shared" si="14"/>
        <v>3834000</v>
      </c>
      <c r="AC16" s="137">
        <f t="shared" si="14"/>
        <v>3834000</v>
      </c>
      <c r="AD16" s="137">
        <f t="shared" si="14"/>
        <v>0</v>
      </c>
      <c r="AE16" s="138">
        <v>64.507999999999996</v>
      </c>
    </row>
    <row r="17" spans="1:32" s="114" customFormat="1" ht="21" hidden="1" customHeight="1" x14ac:dyDescent="0.3">
      <c r="A17" s="287"/>
      <c r="B17" s="288"/>
      <c r="C17" s="347"/>
      <c r="D17" s="364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1"/>
    </row>
    <row r="18" spans="1:32" s="114" customFormat="1" ht="21" hidden="1" customHeight="1" x14ac:dyDescent="0.3">
      <c r="A18" s="311" t="s">
        <v>35</v>
      </c>
      <c r="B18" s="312" t="s">
        <v>36</v>
      </c>
      <c r="C18" s="345" t="s">
        <v>37</v>
      </c>
      <c r="D18" s="354">
        <f t="shared" si="10"/>
        <v>0</v>
      </c>
      <c r="E18" s="140">
        <f t="shared" si="2"/>
        <v>0</v>
      </c>
      <c r="F18" s="141">
        <f t="shared" si="3"/>
        <v>0</v>
      </c>
      <c r="G18" s="140"/>
      <c r="H18" s="141"/>
      <c r="I18" s="141"/>
      <c r="J18" s="141"/>
      <c r="K18" s="141">
        <f t="shared" si="5"/>
        <v>0</v>
      </c>
      <c r="L18" s="141">
        <f>M18+N18+O18+P18</f>
        <v>0</v>
      </c>
      <c r="M18" s="141"/>
      <c r="N18" s="141">
        <v>0</v>
      </c>
      <c r="O18" s="141">
        <v>0</v>
      </c>
      <c r="P18" s="141"/>
      <c r="Q18" s="141">
        <f>R18+S18+T18+U18</f>
        <v>0</v>
      </c>
      <c r="R18" s="141"/>
      <c r="S18" s="141"/>
      <c r="T18" s="141"/>
      <c r="U18" s="141"/>
      <c r="V18" s="141">
        <f>W18+X18</f>
        <v>0</v>
      </c>
      <c r="W18" s="142">
        <f>[3]ป้องกัน!P$62</f>
        <v>0</v>
      </c>
      <c r="X18" s="141">
        <f>[3]ป้องกัน!P$144</f>
        <v>0</v>
      </c>
      <c r="Y18" s="141">
        <f>Z18+AA18</f>
        <v>0</v>
      </c>
      <c r="Z18" s="141">
        <f>[3]ป้องกัน!N$190</f>
        <v>0</v>
      </c>
      <c r="AA18" s="141"/>
      <c r="AB18" s="141">
        <f>AC18+AD18</f>
        <v>0</v>
      </c>
      <c r="AC18" s="141">
        <f>[3]ป้องกัน!P$192</f>
        <v>0</v>
      </c>
      <c r="AD18" s="141"/>
      <c r="AE18" s="126"/>
      <c r="AF18" s="143"/>
    </row>
    <row r="19" spans="1:32" s="114" customFormat="1" ht="21" hidden="1" customHeight="1" x14ac:dyDescent="0.3">
      <c r="A19" s="287" t="s">
        <v>38</v>
      </c>
      <c r="B19" s="288"/>
      <c r="C19" s="347"/>
      <c r="D19" s="365">
        <f t="shared" ref="D19:AD19" si="15">SUM(D20+D21)</f>
        <v>0</v>
      </c>
      <c r="E19" s="180">
        <f t="shared" si="15"/>
        <v>0</v>
      </c>
      <c r="F19" s="144">
        <f t="shared" si="15"/>
        <v>0</v>
      </c>
      <c r="G19" s="144">
        <f t="shared" si="15"/>
        <v>0</v>
      </c>
      <c r="H19" s="144">
        <f t="shared" si="15"/>
        <v>0</v>
      </c>
      <c r="I19" s="144">
        <f t="shared" si="15"/>
        <v>0</v>
      </c>
      <c r="J19" s="144">
        <f t="shared" si="15"/>
        <v>0</v>
      </c>
      <c r="K19" s="144">
        <f t="shared" si="15"/>
        <v>0</v>
      </c>
      <c r="L19" s="144">
        <f t="shared" si="15"/>
        <v>0</v>
      </c>
      <c r="M19" s="144">
        <f t="shared" si="15"/>
        <v>0</v>
      </c>
      <c r="N19" s="144">
        <f t="shared" si="15"/>
        <v>0</v>
      </c>
      <c r="O19" s="144">
        <f t="shared" si="15"/>
        <v>0</v>
      </c>
      <c r="P19" s="144">
        <f t="shared" si="15"/>
        <v>0</v>
      </c>
      <c r="Q19" s="144">
        <f t="shared" si="15"/>
        <v>0</v>
      </c>
      <c r="R19" s="144">
        <f t="shared" si="15"/>
        <v>0</v>
      </c>
      <c r="S19" s="144">
        <f t="shared" si="15"/>
        <v>0</v>
      </c>
      <c r="T19" s="144">
        <f t="shared" si="15"/>
        <v>0</v>
      </c>
      <c r="U19" s="144">
        <f t="shared" si="15"/>
        <v>0</v>
      </c>
      <c r="V19" s="144">
        <f t="shared" si="15"/>
        <v>0</v>
      </c>
      <c r="W19" s="144">
        <f t="shared" si="15"/>
        <v>0</v>
      </c>
      <c r="X19" s="144">
        <f t="shared" si="15"/>
        <v>0</v>
      </c>
      <c r="Y19" s="144">
        <f t="shared" si="15"/>
        <v>0</v>
      </c>
      <c r="Z19" s="144">
        <f t="shared" si="15"/>
        <v>0</v>
      </c>
      <c r="AA19" s="144">
        <f t="shared" si="15"/>
        <v>0</v>
      </c>
      <c r="AB19" s="144">
        <f t="shared" si="15"/>
        <v>0</v>
      </c>
      <c r="AC19" s="144">
        <f t="shared" si="15"/>
        <v>0</v>
      </c>
      <c r="AD19" s="144">
        <f t="shared" si="15"/>
        <v>0</v>
      </c>
      <c r="AE19" s="145">
        <v>5.1234000000000002</v>
      </c>
    </row>
    <row r="20" spans="1:32" s="114" customFormat="1" ht="21" hidden="1" x14ac:dyDescent="0.3">
      <c r="A20" s="311" t="s">
        <v>39</v>
      </c>
      <c r="B20" s="312" t="s">
        <v>40</v>
      </c>
      <c r="C20" s="345" t="s">
        <v>41</v>
      </c>
      <c r="D20" s="354">
        <f t="shared" si="10"/>
        <v>0</v>
      </c>
      <c r="E20" s="140"/>
      <c r="F20" s="139">
        <f t="shared" si="3"/>
        <v>0</v>
      </c>
      <c r="G20" s="140"/>
      <c r="H20" s="139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26">
        <v>149.36449999999999</v>
      </c>
    </row>
    <row r="21" spans="1:32" s="114" customFormat="1" ht="21" hidden="1" customHeight="1" x14ac:dyDescent="0.3">
      <c r="A21" s="311" t="s">
        <v>42</v>
      </c>
      <c r="B21" s="312" t="s">
        <v>43</v>
      </c>
      <c r="C21" s="345" t="s">
        <v>41</v>
      </c>
      <c r="D21" s="354">
        <f t="shared" si="10"/>
        <v>0</v>
      </c>
      <c r="E21" s="140">
        <f t="shared" si="2"/>
        <v>0</v>
      </c>
      <c r="F21" s="141">
        <f t="shared" si="3"/>
        <v>0</v>
      </c>
      <c r="G21" s="140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26">
        <f>SUM(AE16:AE20)</f>
        <v>218.99590000000001</v>
      </c>
    </row>
    <row r="22" spans="1:32" s="114" customFormat="1" ht="21" hidden="1" customHeight="1" x14ac:dyDescent="0.3">
      <c r="A22" s="311" t="s">
        <v>44</v>
      </c>
      <c r="B22" s="312" t="s">
        <v>45</v>
      </c>
      <c r="C22" s="345" t="s">
        <v>41</v>
      </c>
      <c r="D22" s="354">
        <f t="shared" si="10"/>
        <v>0</v>
      </c>
      <c r="E22" s="140">
        <f t="shared" si="2"/>
        <v>0</v>
      </c>
      <c r="F22" s="141">
        <f t="shared" si="3"/>
        <v>0</v>
      </c>
      <c r="G22" s="140">
        <f>[3]จัดที่ดิน!AD$5</f>
        <v>0</v>
      </c>
      <c r="H22" s="141"/>
      <c r="I22" s="141"/>
      <c r="J22" s="141"/>
      <c r="K22" s="141">
        <f t="shared" si="5"/>
        <v>0</v>
      </c>
      <c r="L22" s="141">
        <f t="shared" si="6"/>
        <v>0</v>
      </c>
      <c r="M22" s="141"/>
      <c r="N22" s="141"/>
      <c r="O22" s="141"/>
      <c r="P22" s="141"/>
      <c r="Q22" s="141">
        <f t="shared" ref="Q22:Q31" si="16">R22+S22+T22+U22</f>
        <v>0</v>
      </c>
      <c r="R22" s="141"/>
      <c r="S22" s="141"/>
      <c r="T22" s="141"/>
      <c r="U22" s="141"/>
      <c r="V22" s="141">
        <f t="shared" si="7"/>
        <v>0</v>
      </c>
      <c r="W22" s="141">
        <f>[3]จัดที่ดิน!AD47</f>
        <v>0</v>
      </c>
      <c r="X22" s="141">
        <f>[3]จัดที่ดิน!AD$102</f>
        <v>0</v>
      </c>
      <c r="Y22" s="141">
        <f t="shared" si="8"/>
        <v>0</v>
      </c>
      <c r="Z22" s="141"/>
      <c r="AA22" s="141"/>
      <c r="AB22" s="141">
        <f t="shared" si="9"/>
        <v>0</v>
      </c>
      <c r="AC22" s="141"/>
      <c r="AD22" s="141"/>
      <c r="AE22" s="126"/>
    </row>
    <row r="23" spans="1:32" s="114" customFormat="1" ht="21" hidden="1" customHeight="1" x14ac:dyDescent="0.3">
      <c r="A23" s="311" t="s">
        <v>44</v>
      </c>
      <c r="B23" s="312" t="s">
        <v>46</v>
      </c>
      <c r="C23" s="345" t="s">
        <v>47</v>
      </c>
      <c r="D23" s="354">
        <f t="shared" si="10"/>
        <v>0</v>
      </c>
      <c r="E23" s="140">
        <f t="shared" si="2"/>
        <v>0</v>
      </c>
      <c r="F23" s="139">
        <f t="shared" si="3"/>
        <v>0</v>
      </c>
      <c r="G23" s="140">
        <f>SUM(G24:G26)</f>
        <v>0</v>
      </c>
      <c r="H23" s="139">
        <f>SUM(H24:H26)</f>
        <v>0</v>
      </c>
      <c r="I23" s="139">
        <f>SUM(I24:I26)</f>
        <v>0</v>
      </c>
      <c r="J23" s="139">
        <f>SUM(J24:J26)</f>
        <v>0</v>
      </c>
      <c r="K23" s="139">
        <f t="shared" si="5"/>
        <v>0</v>
      </c>
      <c r="L23" s="139">
        <f t="shared" si="6"/>
        <v>0</v>
      </c>
      <c r="M23" s="139"/>
      <c r="N23" s="139"/>
      <c r="O23" s="139"/>
      <c r="P23" s="139"/>
      <c r="Q23" s="139">
        <f t="shared" si="16"/>
        <v>0</v>
      </c>
      <c r="R23" s="139"/>
      <c r="S23" s="139"/>
      <c r="T23" s="139"/>
      <c r="U23" s="139"/>
      <c r="V23" s="139">
        <f t="shared" si="7"/>
        <v>0</v>
      </c>
      <c r="W23" s="139">
        <f>SUM(W24:W26)</f>
        <v>0</v>
      </c>
      <c r="X23" s="139">
        <f>SUM(X24:X26)</f>
        <v>0</v>
      </c>
      <c r="Y23" s="139">
        <f t="shared" si="8"/>
        <v>0</v>
      </c>
      <c r="Z23" s="139"/>
      <c r="AA23" s="139"/>
      <c r="AB23" s="139">
        <f t="shared" si="9"/>
        <v>0</v>
      </c>
      <c r="AC23" s="139"/>
      <c r="AD23" s="139"/>
      <c r="AE23" s="146"/>
    </row>
    <row r="24" spans="1:32" s="150" customFormat="1" ht="21" hidden="1" customHeight="1" x14ac:dyDescent="0.3">
      <c r="A24" s="314"/>
      <c r="B24" s="330" t="s">
        <v>48</v>
      </c>
      <c r="C24" s="348" t="s">
        <v>49</v>
      </c>
      <c r="D24" s="366">
        <f t="shared" si="10"/>
        <v>0</v>
      </c>
      <c r="E24" s="147">
        <f t="shared" si="2"/>
        <v>0</v>
      </c>
      <c r="F24" s="148">
        <f t="shared" si="3"/>
        <v>0</v>
      </c>
      <c r="G24" s="147"/>
      <c r="H24" s="148"/>
      <c r="I24" s="148"/>
      <c r="J24" s="148"/>
      <c r="K24" s="148">
        <f t="shared" si="5"/>
        <v>0</v>
      </c>
      <c r="L24" s="148">
        <f t="shared" si="6"/>
        <v>0</v>
      </c>
      <c r="M24" s="148"/>
      <c r="N24" s="148"/>
      <c r="O24" s="148"/>
      <c r="P24" s="148"/>
      <c r="Q24" s="148">
        <f t="shared" si="16"/>
        <v>0</v>
      </c>
      <c r="R24" s="148"/>
      <c r="S24" s="148"/>
      <c r="T24" s="148"/>
      <c r="U24" s="148"/>
      <c r="V24" s="148">
        <f t="shared" si="7"/>
        <v>0</v>
      </c>
      <c r="W24" s="148"/>
      <c r="X24" s="148"/>
      <c r="Y24" s="148">
        <f t="shared" si="8"/>
        <v>0</v>
      </c>
      <c r="Z24" s="148"/>
      <c r="AA24" s="148"/>
      <c r="AB24" s="148">
        <f t="shared" si="9"/>
        <v>0</v>
      </c>
      <c r="AC24" s="148"/>
      <c r="AD24" s="148"/>
      <c r="AE24" s="149"/>
    </row>
    <row r="25" spans="1:32" s="150" customFormat="1" ht="21" hidden="1" customHeight="1" x14ac:dyDescent="0.3">
      <c r="A25" s="314"/>
      <c r="B25" s="330" t="s">
        <v>50</v>
      </c>
      <c r="C25" s="348" t="s">
        <v>51</v>
      </c>
      <c r="D25" s="366">
        <f t="shared" si="10"/>
        <v>0</v>
      </c>
      <c r="E25" s="147">
        <f t="shared" si="2"/>
        <v>0</v>
      </c>
      <c r="F25" s="148">
        <f t="shared" si="3"/>
        <v>0</v>
      </c>
      <c r="G25" s="147"/>
      <c r="H25" s="148"/>
      <c r="I25" s="148"/>
      <c r="J25" s="148"/>
      <c r="K25" s="148">
        <f t="shared" si="5"/>
        <v>0</v>
      </c>
      <c r="L25" s="148">
        <f t="shared" si="6"/>
        <v>0</v>
      </c>
      <c r="M25" s="148"/>
      <c r="N25" s="148"/>
      <c r="O25" s="148"/>
      <c r="P25" s="148"/>
      <c r="Q25" s="148">
        <f t="shared" si="16"/>
        <v>0</v>
      </c>
      <c r="R25" s="148"/>
      <c r="S25" s="148"/>
      <c r="T25" s="148"/>
      <c r="U25" s="148"/>
      <c r="V25" s="148">
        <f t="shared" si="7"/>
        <v>0</v>
      </c>
      <c r="W25" s="148"/>
      <c r="X25" s="148"/>
      <c r="Y25" s="148">
        <f t="shared" si="8"/>
        <v>0</v>
      </c>
      <c r="Z25" s="148"/>
      <c r="AA25" s="148"/>
      <c r="AB25" s="148">
        <f t="shared" si="9"/>
        <v>0</v>
      </c>
      <c r="AC25" s="148"/>
      <c r="AD25" s="148"/>
      <c r="AE25" s="149"/>
    </row>
    <row r="26" spans="1:32" s="150" customFormat="1" ht="21" hidden="1" customHeight="1" x14ac:dyDescent="0.3">
      <c r="A26" s="314"/>
      <c r="B26" s="330" t="s">
        <v>52</v>
      </c>
      <c r="C26" s="348" t="s">
        <v>53</v>
      </c>
      <c r="D26" s="366">
        <f t="shared" si="10"/>
        <v>0</v>
      </c>
      <c r="E26" s="147">
        <f t="shared" si="2"/>
        <v>0</v>
      </c>
      <c r="F26" s="148">
        <f t="shared" si="3"/>
        <v>0</v>
      </c>
      <c r="G26" s="147"/>
      <c r="H26" s="148"/>
      <c r="I26" s="148"/>
      <c r="J26" s="148"/>
      <c r="K26" s="148">
        <f t="shared" si="5"/>
        <v>0</v>
      </c>
      <c r="L26" s="148">
        <f t="shared" si="6"/>
        <v>0</v>
      </c>
      <c r="M26" s="148"/>
      <c r="N26" s="148"/>
      <c r="O26" s="148"/>
      <c r="P26" s="148"/>
      <c r="Q26" s="148">
        <f t="shared" si="16"/>
        <v>0</v>
      </c>
      <c r="R26" s="148"/>
      <c r="S26" s="148"/>
      <c r="T26" s="148"/>
      <c r="U26" s="148"/>
      <c r="V26" s="148">
        <f t="shared" si="7"/>
        <v>0</v>
      </c>
      <c r="W26" s="148"/>
      <c r="X26" s="148"/>
      <c r="Y26" s="148">
        <f t="shared" si="8"/>
        <v>0</v>
      </c>
      <c r="Z26" s="148"/>
      <c r="AA26" s="148"/>
      <c r="AB26" s="148">
        <f t="shared" si="9"/>
        <v>0</v>
      </c>
      <c r="AC26" s="148"/>
      <c r="AD26" s="148"/>
      <c r="AE26" s="149"/>
    </row>
    <row r="27" spans="1:32" s="114" customFormat="1" ht="21" hidden="1" customHeight="1" x14ac:dyDescent="0.3">
      <c r="A27" s="311" t="s">
        <v>54</v>
      </c>
      <c r="B27" s="312" t="s">
        <v>55</v>
      </c>
      <c r="C27" s="345" t="s">
        <v>47</v>
      </c>
      <c r="D27" s="354">
        <f t="shared" si="10"/>
        <v>0</v>
      </c>
      <c r="E27" s="140">
        <f t="shared" si="2"/>
        <v>0</v>
      </c>
      <c r="F27" s="139">
        <f t="shared" si="3"/>
        <v>0</v>
      </c>
      <c r="G27" s="140">
        <f>SUM(G28:G29)</f>
        <v>0</v>
      </c>
      <c r="H27" s="139">
        <f>SUM(H28:H29)</f>
        <v>0</v>
      </c>
      <c r="I27" s="139">
        <f>SUM(I28:I29)</f>
        <v>0</v>
      </c>
      <c r="J27" s="139">
        <f>SUM(J28:J29)</f>
        <v>0</v>
      </c>
      <c r="K27" s="139">
        <f t="shared" si="5"/>
        <v>0</v>
      </c>
      <c r="L27" s="139">
        <f t="shared" si="6"/>
        <v>0</v>
      </c>
      <c r="M27" s="139"/>
      <c r="N27" s="139"/>
      <c r="O27" s="139"/>
      <c r="P27" s="139"/>
      <c r="Q27" s="139">
        <f t="shared" si="16"/>
        <v>0</v>
      </c>
      <c r="R27" s="139"/>
      <c r="S27" s="139"/>
      <c r="T27" s="139"/>
      <c r="U27" s="139"/>
      <c r="V27" s="139">
        <f t="shared" si="7"/>
        <v>0</v>
      </c>
      <c r="W27" s="139">
        <f>SUM(W28:W29)</f>
        <v>0</v>
      </c>
      <c r="X27" s="139">
        <f>SUM(X28:X29)</f>
        <v>0</v>
      </c>
      <c r="Y27" s="139">
        <f t="shared" si="8"/>
        <v>0</v>
      </c>
      <c r="Z27" s="139"/>
      <c r="AA27" s="139"/>
      <c r="AB27" s="139">
        <f t="shared" si="9"/>
        <v>0</v>
      </c>
      <c r="AC27" s="139"/>
      <c r="AD27" s="139"/>
      <c r="AE27" s="146"/>
    </row>
    <row r="28" spans="1:32" s="150" customFormat="1" ht="21" hidden="1" customHeight="1" x14ac:dyDescent="0.3">
      <c r="A28" s="314"/>
      <c r="B28" s="330" t="s">
        <v>56</v>
      </c>
      <c r="C28" s="348" t="s">
        <v>49</v>
      </c>
      <c r="D28" s="366">
        <f t="shared" si="10"/>
        <v>0</v>
      </c>
      <c r="E28" s="147">
        <f t="shared" si="2"/>
        <v>0</v>
      </c>
      <c r="F28" s="148">
        <f t="shared" si="3"/>
        <v>0</v>
      </c>
      <c r="G28" s="147"/>
      <c r="H28" s="148"/>
      <c r="I28" s="148"/>
      <c r="J28" s="148"/>
      <c r="K28" s="148">
        <f t="shared" si="5"/>
        <v>0</v>
      </c>
      <c r="L28" s="148">
        <f t="shared" si="6"/>
        <v>0</v>
      </c>
      <c r="M28" s="148"/>
      <c r="N28" s="148"/>
      <c r="O28" s="148"/>
      <c r="P28" s="148"/>
      <c r="Q28" s="148">
        <f t="shared" si="16"/>
        <v>0</v>
      </c>
      <c r="R28" s="148"/>
      <c r="S28" s="148"/>
      <c r="T28" s="148"/>
      <c r="U28" s="148"/>
      <c r="V28" s="148">
        <f t="shared" si="7"/>
        <v>0</v>
      </c>
      <c r="W28" s="148"/>
      <c r="X28" s="148"/>
      <c r="Y28" s="148">
        <f t="shared" si="8"/>
        <v>0</v>
      </c>
      <c r="Z28" s="148"/>
      <c r="AA28" s="148"/>
      <c r="AB28" s="148">
        <f t="shared" si="9"/>
        <v>0</v>
      </c>
      <c r="AC28" s="148"/>
      <c r="AD28" s="148"/>
      <c r="AE28" s="149"/>
    </row>
    <row r="29" spans="1:32" s="150" customFormat="1" ht="21" hidden="1" customHeight="1" x14ac:dyDescent="0.3">
      <c r="A29" s="314"/>
      <c r="B29" s="330" t="s">
        <v>57</v>
      </c>
      <c r="C29" s="348" t="s">
        <v>53</v>
      </c>
      <c r="D29" s="366">
        <f t="shared" si="10"/>
        <v>0</v>
      </c>
      <c r="E29" s="147">
        <f t="shared" si="2"/>
        <v>0</v>
      </c>
      <c r="F29" s="148">
        <f t="shared" si="3"/>
        <v>0</v>
      </c>
      <c r="G29" s="147"/>
      <c r="H29" s="148"/>
      <c r="I29" s="148"/>
      <c r="J29" s="148"/>
      <c r="K29" s="148">
        <f t="shared" si="5"/>
        <v>0</v>
      </c>
      <c r="L29" s="148">
        <f t="shared" si="6"/>
        <v>0</v>
      </c>
      <c r="M29" s="148"/>
      <c r="N29" s="148"/>
      <c r="O29" s="148"/>
      <c r="P29" s="148"/>
      <c r="Q29" s="148">
        <f t="shared" si="16"/>
        <v>0</v>
      </c>
      <c r="R29" s="148"/>
      <c r="S29" s="148"/>
      <c r="T29" s="148"/>
      <c r="U29" s="148"/>
      <c r="V29" s="148">
        <f t="shared" si="7"/>
        <v>0</v>
      </c>
      <c r="W29" s="148"/>
      <c r="X29" s="148"/>
      <c r="Y29" s="148">
        <f t="shared" si="8"/>
        <v>0</v>
      </c>
      <c r="Z29" s="148"/>
      <c r="AA29" s="148"/>
      <c r="AB29" s="148">
        <f t="shared" si="9"/>
        <v>0</v>
      </c>
      <c r="AC29" s="148"/>
      <c r="AD29" s="148"/>
      <c r="AE29" s="149"/>
    </row>
    <row r="30" spans="1:32" s="114" customFormat="1" ht="21" hidden="1" customHeight="1" x14ac:dyDescent="0.3">
      <c r="A30" s="287"/>
      <c r="B30" s="288"/>
      <c r="C30" s="347"/>
      <c r="D30" s="364"/>
      <c r="E30" s="294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21"/>
    </row>
    <row r="31" spans="1:32" s="114" customFormat="1" ht="21" hidden="1" customHeight="1" x14ac:dyDescent="0.3">
      <c r="A31" s="311" t="s">
        <v>58</v>
      </c>
      <c r="B31" s="316" t="s">
        <v>59</v>
      </c>
      <c r="C31" s="345" t="s">
        <v>60</v>
      </c>
      <c r="D31" s="354" t="e">
        <f t="shared" si="10"/>
        <v>#REF!</v>
      </c>
      <c r="E31" s="140">
        <f t="shared" si="2"/>
        <v>0</v>
      </c>
      <c r="F31" s="141" t="e">
        <f t="shared" si="3"/>
        <v>#REF!</v>
      </c>
      <c r="G31" s="140">
        <f>'[3]ไม้ศก. พท.สีเขียว'!P6</f>
        <v>0</v>
      </c>
      <c r="H31" s="141"/>
      <c r="I31" s="141"/>
      <c r="J31" s="141"/>
      <c r="K31" s="141" t="e">
        <f t="shared" si="5"/>
        <v>#REF!</v>
      </c>
      <c r="L31" s="141">
        <f t="shared" si="6"/>
        <v>0</v>
      </c>
      <c r="M31" s="141">
        <f>'[3]ไม้ศก. พท.สีเขียว'!P$9</f>
        <v>0</v>
      </c>
      <c r="N31" s="141">
        <f>'[3]ไม้ศก. พท.สีเขียว'!P$16</f>
        <v>0</v>
      </c>
      <c r="O31" s="141">
        <f>'[3]ไม้ศก. พท.สีเขียว'!P$29</f>
        <v>0</v>
      </c>
      <c r="P31" s="141">
        <f>'[3]ไม้ศก. พท.สีเขียว'!P$40</f>
        <v>0</v>
      </c>
      <c r="Q31" s="141" t="e">
        <f t="shared" si="16"/>
        <v>#REF!</v>
      </c>
      <c r="R31" s="141" t="e">
        <f>'[3]ไม้ศก. พท.สีเขียว'!U$9</f>
        <v>#REF!</v>
      </c>
      <c r="S31" s="141" t="e">
        <f>'[3]ไม้ศก. พท.สีเขียว'!U$16</f>
        <v>#REF!</v>
      </c>
      <c r="T31" s="141" t="e">
        <f>'[3]ไม้ศก. พท.สีเขียว'!U$29</f>
        <v>#REF!</v>
      </c>
      <c r="U31" s="141" t="e">
        <f>'[3]ไม้ศก. พท.สีเขียว'!U$40</f>
        <v>#REF!</v>
      </c>
      <c r="V31" s="141">
        <f t="shared" si="7"/>
        <v>0</v>
      </c>
      <c r="W31" s="141">
        <f>'[3]ไม้ศก. พท.สีเขียว'!P47</f>
        <v>0</v>
      </c>
      <c r="X31" s="141">
        <f>'[3]ไม้ศก. พท.สีเขียว'!P139</f>
        <v>0</v>
      </c>
      <c r="Y31" s="141">
        <f t="shared" si="8"/>
        <v>0</v>
      </c>
      <c r="Z31" s="141"/>
      <c r="AA31" s="141"/>
      <c r="AB31" s="141">
        <f t="shared" si="9"/>
        <v>0</v>
      </c>
      <c r="AC31" s="141"/>
      <c r="AD31" s="141"/>
      <c r="AE31" s="126"/>
    </row>
    <row r="32" spans="1:32" s="114" customFormat="1" ht="21" x14ac:dyDescent="0.3">
      <c r="A32" s="287" t="s">
        <v>61</v>
      </c>
      <c r="B32" s="288"/>
      <c r="C32" s="347"/>
      <c r="D32" s="364">
        <f t="shared" ref="D32:AD32" si="17">SUM(D34)</f>
        <v>264731800</v>
      </c>
      <c r="E32" s="294">
        <f t="shared" si="17"/>
        <v>7809000</v>
      </c>
      <c r="F32" s="151">
        <f t="shared" si="17"/>
        <v>256922800</v>
      </c>
      <c r="G32" s="151">
        <f t="shared" si="17"/>
        <v>0</v>
      </c>
      <c r="H32" s="151">
        <f t="shared" si="17"/>
        <v>0</v>
      </c>
      <c r="I32" s="151">
        <f t="shared" si="17"/>
        <v>0</v>
      </c>
      <c r="J32" s="151">
        <f t="shared" si="17"/>
        <v>0</v>
      </c>
      <c r="K32" s="151">
        <f t="shared" si="17"/>
        <v>7809000</v>
      </c>
      <c r="L32" s="151">
        <f t="shared" si="17"/>
        <v>7809000</v>
      </c>
      <c r="M32" s="151">
        <f t="shared" si="17"/>
        <v>0</v>
      </c>
      <c r="N32" s="151">
        <f t="shared" si="17"/>
        <v>7209000</v>
      </c>
      <c r="O32" s="151">
        <f t="shared" si="17"/>
        <v>600000</v>
      </c>
      <c r="P32" s="151">
        <f t="shared" si="17"/>
        <v>0</v>
      </c>
      <c r="Q32" s="151">
        <f t="shared" si="17"/>
        <v>0</v>
      </c>
      <c r="R32" s="151">
        <f t="shared" si="17"/>
        <v>0</v>
      </c>
      <c r="S32" s="151">
        <f t="shared" si="17"/>
        <v>0</v>
      </c>
      <c r="T32" s="151">
        <f t="shared" si="17"/>
        <v>0</v>
      </c>
      <c r="U32" s="151">
        <f t="shared" si="17"/>
        <v>0</v>
      </c>
      <c r="V32" s="151">
        <f t="shared" si="17"/>
        <v>256922800</v>
      </c>
      <c r="W32" s="151">
        <f t="shared" si="17"/>
        <v>0</v>
      </c>
      <c r="X32" s="151">
        <f t="shared" si="17"/>
        <v>256922800</v>
      </c>
      <c r="Y32" s="151">
        <f t="shared" si="17"/>
        <v>0</v>
      </c>
      <c r="Z32" s="151">
        <f t="shared" si="17"/>
        <v>0</v>
      </c>
      <c r="AA32" s="151">
        <f t="shared" si="17"/>
        <v>0</v>
      </c>
      <c r="AB32" s="151">
        <f t="shared" si="17"/>
        <v>0</v>
      </c>
      <c r="AC32" s="151">
        <f t="shared" si="17"/>
        <v>0</v>
      </c>
      <c r="AD32" s="151">
        <f t="shared" si="17"/>
        <v>0</v>
      </c>
      <c r="AE32" s="121">
        <v>10.7522</v>
      </c>
    </row>
    <row r="33" spans="1:32" s="114" customFormat="1" ht="21" hidden="1" customHeight="1" x14ac:dyDescent="0.3">
      <c r="A33" s="311" t="s">
        <v>62</v>
      </c>
      <c r="B33" s="312" t="s">
        <v>63</v>
      </c>
      <c r="C33" s="345" t="s">
        <v>60</v>
      </c>
      <c r="D33" s="354" t="e">
        <f t="shared" si="10"/>
        <v>#REF!</v>
      </c>
      <c r="E33" s="140">
        <f t="shared" si="2"/>
        <v>0</v>
      </c>
      <c r="F33" s="141" t="e">
        <f t="shared" si="3"/>
        <v>#REF!</v>
      </c>
      <c r="G33" s="140"/>
      <c r="H33" s="141"/>
      <c r="I33" s="141"/>
      <c r="J33" s="141"/>
      <c r="K33" s="141" t="e">
        <f t="shared" si="5"/>
        <v>#REF!</v>
      </c>
      <c r="L33" s="141">
        <f t="shared" si="6"/>
        <v>0</v>
      </c>
      <c r="M33" s="141">
        <f>[3]ฟื้นฟู!P$9</f>
        <v>0</v>
      </c>
      <c r="N33" s="141">
        <f>[3]ฟื้นฟู!P$17</f>
        <v>0</v>
      </c>
      <c r="O33" s="141">
        <f>[3]ฟื้นฟู!P$30</f>
        <v>0</v>
      </c>
      <c r="P33" s="141">
        <f>[3]ฟื้นฟู!P$41</f>
        <v>0</v>
      </c>
      <c r="Q33" s="141" t="e">
        <f>R33+S33+T33+U33</f>
        <v>#REF!</v>
      </c>
      <c r="R33" s="141" t="e">
        <f>[3]ฟื้นฟู!U$9</f>
        <v>#REF!</v>
      </c>
      <c r="S33" s="141" t="e">
        <f>[3]ฟื้นฟู!U$17</f>
        <v>#REF!</v>
      </c>
      <c r="T33" s="141" t="e">
        <f>[3]ฟื้นฟู!U$30</f>
        <v>#REF!</v>
      </c>
      <c r="U33" s="141" t="e">
        <f>[3]ฟื้นฟู!U$41</f>
        <v>#REF!</v>
      </c>
      <c r="V33" s="141">
        <f t="shared" si="7"/>
        <v>0</v>
      </c>
      <c r="W33" s="141">
        <f>[3]ฟื้นฟู!P48</f>
        <v>0</v>
      </c>
      <c r="X33" s="141">
        <f>[3]ฟื้นฟู!P146</f>
        <v>0</v>
      </c>
      <c r="Y33" s="141">
        <f t="shared" si="8"/>
        <v>0</v>
      </c>
      <c r="Z33" s="141"/>
      <c r="AA33" s="141"/>
      <c r="AB33" s="141">
        <f t="shared" si="9"/>
        <v>0</v>
      </c>
      <c r="AC33" s="141"/>
      <c r="AD33" s="141"/>
      <c r="AE33" s="126"/>
    </row>
    <row r="34" spans="1:32" s="114" customFormat="1" ht="21" x14ac:dyDescent="0.3">
      <c r="A34" s="311" t="s">
        <v>29</v>
      </c>
      <c r="B34" s="312" t="s">
        <v>64</v>
      </c>
      <c r="C34" s="345"/>
      <c r="D34" s="354">
        <f>D36+D37+D38+D39+D43</f>
        <v>264731800</v>
      </c>
      <c r="E34" s="140">
        <f t="shared" ref="E34:AD34" si="18">E36+E37+E38+E39+E43</f>
        <v>7809000</v>
      </c>
      <c r="F34" s="139">
        <f t="shared" si="18"/>
        <v>256922800</v>
      </c>
      <c r="G34" s="139">
        <f t="shared" si="18"/>
        <v>0</v>
      </c>
      <c r="H34" s="139">
        <f t="shared" si="18"/>
        <v>0</v>
      </c>
      <c r="I34" s="139">
        <f t="shared" si="18"/>
        <v>0</v>
      </c>
      <c r="J34" s="139">
        <f t="shared" si="18"/>
        <v>0</v>
      </c>
      <c r="K34" s="139">
        <f t="shared" si="18"/>
        <v>7809000</v>
      </c>
      <c r="L34" s="139">
        <f t="shared" si="18"/>
        <v>7809000</v>
      </c>
      <c r="M34" s="139">
        <f t="shared" si="18"/>
        <v>0</v>
      </c>
      <c r="N34" s="139">
        <f t="shared" si="18"/>
        <v>7209000</v>
      </c>
      <c r="O34" s="139">
        <f t="shared" si="18"/>
        <v>600000</v>
      </c>
      <c r="P34" s="139">
        <f t="shared" si="18"/>
        <v>0</v>
      </c>
      <c r="Q34" s="139">
        <f t="shared" si="18"/>
        <v>0</v>
      </c>
      <c r="R34" s="139">
        <f t="shared" si="18"/>
        <v>0</v>
      </c>
      <c r="S34" s="139">
        <f t="shared" si="18"/>
        <v>0</v>
      </c>
      <c r="T34" s="139">
        <f t="shared" si="18"/>
        <v>0</v>
      </c>
      <c r="U34" s="139">
        <f t="shared" si="18"/>
        <v>0</v>
      </c>
      <c r="V34" s="139">
        <f>V36+V37+V38+V39+V43</f>
        <v>256922800</v>
      </c>
      <c r="W34" s="139">
        <f t="shared" si="18"/>
        <v>0</v>
      </c>
      <c r="X34" s="139">
        <f t="shared" si="18"/>
        <v>256922800</v>
      </c>
      <c r="Y34" s="139">
        <f t="shared" si="18"/>
        <v>0</v>
      </c>
      <c r="Z34" s="139">
        <f t="shared" si="18"/>
        <v>0</v>
      </c>
      <c r="AA34" s="139">
        <f t="shared" si="18"/>
        <v>0</v>
      </c>
      <c r="AB34" s="139">
        <f t="shared" si="18"/>
        <v>0</v>
      </c>
      <c r="AC34" s="139">
        <f t="shared" si="18"/>
        <v>0</v>
      </c>
      <c r="AD34" s="139">
        <f t="shared" si="18"/>
        <v>0</v>
      </c>
      <c r="AE34" s="146">
        <v>1.8779999999999999</v>
      </c>
    </row>
    <row r="35" spans="1:32" s="114" customFormat="1" ht="21" hidden="1" x14ac:dyDescent="0.3">
      <c r="A35" s="311"/>
      <c r="B35" s="312"/>
      <c r="C35" s="345"/>
      <c r="D35" s="354">
        <f t="shared" si="10"/>
        <v>264731800</v>
      </c>
      <c r="E35" s="140">
        <f t="shared" si="2"/>
        <v>7809000</v>
      </c>
      <c r="F35" s="152">
        <f t="shared" si="3"/>
        <v>256922800</v>
      </c>
      <c r="G35" s="152">
        <f t="shared" ref="G35:AD35" si="19">G36+G37+G38+G39</f>
        <v>0</v>
      </c>
      <c r="H35" s="152">
        <f t="shared" si="19"/>
        <v>0</v>
      </c>
      <c r="I35" s="152">
        <f t="shared" si="19"/>
        <v>0</v>
      </c>
      <c r="J35" s="152">
        <f t="shared" si="19"/>
        <v>0</v>
      </c>
      <c r="K35" s="152">
        <f t="shared" si="5"/>
        <v>7809000</v>
      </c>
      <c r="L35" s="152">
        <f t="shared" si="19"/>
        <v>7809000</v>
      </c>
      <c r="M35" s="152">
        <f t="shared" si="19"/>
        <v>0</v>
      </c>
      <c r="N35" s="152">
        <f t="shared" si="19"/>
        <v>7209000</v>
      </c>
      <c r="O35" s="152">
        <f t="shared" si="19"/>
        <v>600000</v>
      </c>
      <c r="P35" s="152">
        <f t="shared" si="19"/>
        <v>0</v>
      </c>
      <c r="Q35" s="152">
        <f>Q36+Q37+Q38+Q39</f>
        <v>0</v>
      </c>
      <c r="R35" s="152">
        <f>R36+R37+R38+R39</f>
        <v>0</v>
      </c>
      <c r="S35" s="152">
        <f>S36+S37+S38+S39</f>
        <v>0</v>
      </c>
      <c r="T35" s="152">
        <f>T36+T37+T38+T39</f>
        <v>0</v>
      </c>
      <c r="U35" s="152">
        <f>U36+U37+U38+U39</f>
        <v>0</v>
      </c>
      <c r="V35" s="152">
        <f t="shared" si="19"/>
        <v>256922800</v>
      </c>
      <c r="W35" s="152">
        <f t="shared" si="19"/>
        <v>0</v>
      </c>
      <c r="X35" s="152">
        <f t="shared" si="19"/>
        <v>256922800</v>
      </c>
      <c r="Y35" s="152">
        <f t="shared" si="19"/>
        <v>0</v>
      </c>
      <c r="Z35" s="152">
        <f t="shared" si="19"/>
        <v>0</v>
      </c>
      <c r="AA35" s="152">
        <f t="shared" si="19"/>
        <v>0</v>
      </c>
      <c r="AB35" s="152">
        <f t="shared" si="19"/>
        <v>0</v>
      </c>
      <c r="AC35" s="152">
        <f t="shared" si="19"/>
        <v>0</v>
      </c>
      <c r="AD35" s="152">
        <f t="shared" si="19"/>
        <v>0</v>
      </c>
      <c r="AE35" s="146"/>
    </row>
    <row r="36" spans="1:32" s="157" customFormat="1" ht="21" x14ac:dyDescent="0.3">
      <c r="A36" s="314"/>
      <c r="B36" s="313" t="s">
        <v>65</v>
      </c>
      <c r="C36" s="348" t="s">
        <v>329</v>
      </c>
      <c r="D36" s="366">
        <f t="shared" si="10"/>
        <v>181163500</v>
      </c>
      <c r="E36" s="153">
        <f t="shared" si="2"/>
        <v>7809000</v>
      </c>
      <c r="F36" s="154">
        <f t="shared" si="3"/>
        <v>173354500</v>
      </c>
      <c r="G36" s="153"/>
      <c r="H36" s="154"/>
      <c r="I36" s="154"/>
      <c r="J36" s="154"/>
      <c r="K36" s="154">
        <f t="shared" si="5"/>
        <v>7809000</v>
      </c>
      <c r="L36" s="154">
        <f>M36+N36+O36+P36</f>
        <v>7809000</v>
      </c>
      <c r="M36" s="154"/>
      <c r="N36" s="154">
        <f>[2]ฟื้นฟูพ!AA18</f>
        <v>7209000</v>
      </c>
      <c r="O36" s="154">
        <f>[2]ฟื้นฟูพ!AA30</f>
        <v>600000</v>
      </c>
      <c r="P36" s="154"/>
      <c r="Q36" s="154">
        <f t="shared" ref="Q36:Q43" si="20">R36+S36+T36+U36</f>
        <v>0</v>
      </c>
      <c r="R36" s="154"/>
      <c r="S36" s="154"/>
      <c r="T36" s="154"/>
      <c r="U36" s="154"/>
      <c r="V36" s="154">
        <f>W36+X36</f>
        <v>173354500</v>
      </c>
      <c r="W36" s="154"/>
      <c r="X36" s="154">
        <f>[2]ฟื้นฟูพ!AA51</f>
        <v>173354500</v>
      </c>
      <c r="Y36" s="154">
        <f>Z36+AA36</f>
        <v>0</v>
      </c>
      <c r="Z36" s="154">
        <f>[3]ฟื้นฟู!V$202</f>
        <v>0</v>
      </c>
      <c r="AA36" s="154"/>
      <c r="AB36" s="154">
        <f>AC36+AD36</f>
        <v>0</v>
      </c>
      <c r="AC36" s="154">
        <f>[3]ฟื้นฟู!V$208</f>
        <v>0</v>
      </c>
      <c r="AD36" s="154"/>
      <c r="AE36" s="155">
        <v>1.8140000000000001</v>
      </c>
      <c r="AF36" s="156"/>
    </row>
    <row r="37" spans="1:32" s="150" customFormat="1" ht="21" x14ac:dyDescent="0.3">
      <c r="A37" s="314"/>
      <c r="B37" s="313" t="s">
        <v>66</v>
      </c>
      <c r="C37" s="348" t="s">
        <v>330</v>
      </c>
      <c r="D37" s="366">
        <f t="shared" si="10"/>
        <v>12141000</v>
      </c>
      <c r="E37" s="147">
        <f t="shared" si="2"/>
        <v>0</v>
      </c>
      <c r="F37" s="148">
        <f t="shared" si="3"/>
        <v>12141000</v>
      </c>
      <c r="G37" s="147"/>
      <c r="H37" s="148"/>
      <c r="I37" s="148"/>
      <c r="J37" s="148"/>
      <c r="K37" s="148">
        <f t="shared" si="5"/>
        <v>0</v>
      </c>
      <c r="L37" s="148">
        <f>M37+N37+O37+P37</f>
        <v>0</v>
      </c>
      <c r="M37" s="148"/>
      <c r="N37" s="148">
        <v>0</v>
      </c>
      <c r="O37" s="148">
        <v>0</v>
      </c>
      <c r="P37" s="148"/>
      <c r="Q37" s="148">
        <f t="shared" si="20"/>
        <v>0</v>
      </c>
      <c r="R37" s="148"/>
      <c r="S37" s="148"/>
      <c r="T37" s="148"/>
      <c r="U37" s="148"/>
      <c r="V37" s="148">
        <f>W37+X37</f>
        <v>12141000</v>
      </c>
      <c r="W37" s="148"/>
      <c r="X37" s="148">
        <f>[2]ฟื้นฟูพ!AG51</f>
        <v>12141000</v>
      </c>
      <c r="Y37" s="148">
        <f>Z37+AA37</f>
        <v>0</v>
      </c>
      <c r="Z37" s="148">
        <f>[3]ฟื้นฟู!V$202</f>
        <v>0</v>
      </c>
      <c r="AA37" s="148"/>
      <c r="AB37" s="148">
        <f>AC37+AD37</f>
        <v>0</v>
      </c>
      <c r="AC37" s="148">
        <f>[3]ฟื้นฟู!V$208</f>
        <v>0</v>
      </c>
      <c r="AD37" s="148"/>
      <c r="AE37" s="149">
        <v>138.7397</v>
      </c>
      <c r="AF37" s="156"/>
    </row>
    <row r="38" spans="1:32" s="150" customFormat="1" ht="21" x14ac:dyDescent="0.3">
      <c r="A38" s="314"/>
      <c r="B38" s="313" t="s">
        <v>67</v>
      </c>
      <c r="C38" s="348" t="s">
        <v>331</v>
      </c>
      <c r="D38" s="366">
        <f t="shared" si="10"/>
        <v>53640700</v>
      </c>
      <c r="E38" s="147">
        <f t="shared" si="2"/>
        <v>0</v>
      </c>
      <c r="F38" s="148">
        <f t="shared" si="3"/>
        <v>53640700</v>
      </c>
      <c r="G38" s="147"/>
      <c r="H38" s="148"/>
      <c r="I38" s="148"/>
      <c r="J38" s="148"/>
      <c r="K38" s="148">
        <f t="shared" si="5"/>
        <v>0</v>
      </c>
      <c r="L38" s="148">
        <f>M38+N38+O38+P38</f>
        <v>0</v>
      </c>
      <c r="M38" s="148"/>
      <c r="N38" s="148">
        <f>[3]ฟื้นฟูพ!AA20</f>
        <v>0</v>
      </c>
      <c r="O38" s="148">
        <f>[3]ฟื้นฟูพ!AA33</f>
        <v>0</v>
      </c>
      <c r="P38" s="148"/>
      <c r="Q38" s="148">
        <f t="shared" si="20"/>
        <v>0</v>
      </c>
      <c r="R38" s="148"/>
      <c r="S38" s="148"/>
      <c r="T38" s="148"/>
      <c r="U38" s="148"/>
      <c r="V38" s="148">
        <f>W38+X38</f>
        <v>53640700</v>
      </c>
      <c r="W38" s="148"/>
      <c r="X38" s="148">
        <f>[2]ฟื้นฟูพ!AM51</f>
        <v>53640700</v>
      </c>
      <c r="Y38" s="148">
        <f>Z38+AA38</f>
        <v>0</v>
      </c>
      <c r="Z38" s="148">
        <f>[3]ฟื้นฟู!V$202</f>
        <v>0</v>
      </c>
      <c r="AA38" s="148"/>
      <c r="AB38" s="148">
        <f>AC38+AD38</f>
        <v>0</v>
      </c>
      <c r="AC38" s="148">
        <f>[3]ฟื้นฟู!V$208</f>
        <v>0</v>
      </c>
      <c r="AD38" s="148"/>
      <c r="AE38" s="149">
        <v>91.662499999999994</v>
      </c>
      <c r="AF38" s="156"/>
    </row>
    <row r="39" spans="1:32" s="150" customFormat="1" ht="21" x14ac:dyDescent="0.3">
      <c r="A39" s="314"/>
      <c r="B39" s="313" t="s">
        <v>68</v>
      </c>
      <c r="C39" s="348" t="s">
        <v>332</v>
      </c>
      <c r="D39" s="366">
        <f t="shared" si="10"/>
        <v>17786600</v>
      </c>
      <c r="E39" s="147">
        <f t="shared" si="2"/>
        <v>0</v>
      </c>
      <c r="F39" s="148">
        <f t="shared" si="3"/>
        <v>17786600</v>
      </c>
      <c r="G39" s="147"/>
      <c r="H39" s="148"/>
      <c r="I39" s="148"/>
      <c r="J39" s="148"/>
      <c r="K39" s="148">
        <f t="shared" si="5"/>
        <v>0</v>
      </c>
      <c r="L39" s="148">
        <f>M39+N39+O39+P39</f>
        <v>0</v>
      </c>
      <c r="M39" s="148"/>
      <c r="N39" s="148">
        <v>0</v>
      </c>
      <c r="O39" s="148">
        <f>[3]ฟื้นฟูพ!AA34</f>
        <v>0</v>
      </c>
      <c r="P39" s="148"/>
      <c r="Q39" s="148">
        <f t="shared" si="20"/>
        <v>0</v>
      </c>
      <c r="R39" s="148"/>
      <c r="S39" s="148"/>
      <c r="T39" s="148"/>
      <c r="U39" s="148"/>
      <c r="V39" s="148">
        <f>W39+X39</f>
        <v>17786600</v>
      </c>
      <c r="W39" s="148"/>
      <c r="X39" s="148">
        <f>[2]ฟื้นฟูพ!AS51</f>
        <v>17786600</v>
      </c>
      <c r="Y39" s="148">
        <f>Z39+AA39</f>
        <v>0</v>
      </c>
      <c r="Z39" s="148">
        <f>[3]ฟื้นฟู!V$202</f>
        <v>0</v>
      </c>
      <c r="AA39" s="148"/>
      <c r="AB39" s="148">
        <f>AC39+AD39</f>
        <v>0</v>
      </c>
      <c r="AC39" s="148">
        <f>[3]ฟื้นฟู!V$208</f>
        <v>0</v>
      </c>
      <c r="AD39" s="148"/>
      <c r="AE39" s="149">
        <v>6.6395</v>
      </c>
      <c r="AF39" s="156"/>
    </row>
    <row r="40" spans="1:32" s="150" customFormat="1" ht="21" hidden="1" x14ac:dyDescent="0.3">
      <c r="A40" s="314" t="s">
        <v>69</v>
      </c>
      <c r="B40" s="325" t="s">
        <v>70</v>
      </c>
      <c r="C40" s="349" t="s">
        <v>60</v>
      </c>
      <c r="D40" s="366" t="e">
        <f t="shared" si="10"/>
        <v>#REF!</v>
      </c>
      <c r="E40" s="147">
        <f t="shared" si="2"/>
        <v>0</v>
      </c>
      <c r="F40" s="148" t="e">
        <f t="shared" si="3"/>
        <v>#REF!</v>
      </c>
      <c r="G40" s="147"/>
      <c r="H40" s="148"/>
      <c r="I40" s="148"/>
      <c r="J40" s="148"/>
      <c r="K40" s="148" t="e">
        <f t="shared" si="5"/>
        <v>#REF!</v>
      </c>
      <c r="L40" s="148">
        <f t="shared" si="6"/>
        <v>0</v>
      </c>
      <c r="M40" s="148">
        <f>[3]ฟื้นฟู!AR$9</f>
        <v>0</v>
      </c>
      <c r="N40" s="148">
        <f>[3]ฟื้นฟู!AR$17</f>
        <v>0</v>
      </c>
      <c r="O40" s="148">
        <f>[3]ฟื้นฟู!AR$30</f>
        <v>0</v>
      </c>
      <c r="P40" s="148">
        <f>[3]ฟื้นฟู!AR$41</f>
        <v>0</v>
      </c>
      <c r="Q40" s="148" t="e">
        <f t="shared" si="20"/>
        <v>#REF!</v>
      </c>
      <c r="R40" s="148" t="e">
        <f>[3]ฟื้นฟู!AW$9</f>
        <v>#REF!</v>
      </c>
      <c r="S40" s="148" t="e">
        <f>[3]ฟื้นฟู!AW$17</f>
        <v>#REF!</v>
      </c>
      <c r="T40" s="148" t="e">
        <f>[3]ฟื้นฟู!AW$30</f>
        <v>#REF!</v>
      </c>
      <c r="U40" s="148" t="e">
        <f>[3]ฟื้นฟู!AW$41</f>
        <v>#REF!</v>
      </c>
      <c r="V40" s="148">
        <f t="shared" si="7"/>
        <v>0</v>
      </c>
      <c r="W40" s="148">
        <f>[3]ฟื้นฟู!AR$48</f>
        <v>0</v>
      </c>
      <c r="X40" s="148">
        <f>[3]ฟื้นฟูพ!BC151</f>
        <v>0</v>
      </c>
      <c r="Y40" s="148">
        <f t="shared" si="8"/>
        <v>0</v>
      </c>
      <c r="Z40" s="148">
        <f>[3]ฟื้นฟู!AR$202</f>
        <v>0</v>
      </c>
      <c r="AA40" s="148"/>
      <c r="AB40" s="148">
        <f t="shared" si="9"/>
        <v>0</v>
      </c>
      <c r="AC40" s="148">
        <f>[3]ฟื้นฟู!AR$208</f>
        <v>0</v>
      </c>
      <c r="AD40" s="148"/>
      <c r="AE40" s="149"/>
    </row>
    <row r="41" spans="1:32" s="150" customFormat="1" ht="21" hidden="1" x14ac:dyDescent="0.3">
      <c r="A41" s="314" t="s">
        <v>71</v>
      </c>
      <c r="B41" s="330" t="s">
        <v>72</v>
      </c>
      <c r="C41" s="348" t="s">
        <v>60</v>
      </c>
      <c r="D41" s="366" t="e">
        <f t="shared" si="10"/>
        <v>#REF!</v>
      </c>
      <c r="E41" s="147">
        <f t="shared" si="2"/>
        <v>0</v>
      </c>
      <c r="F41" s="148" t="e">
        <f t="shared" si="3"/>
        <v>#REF!</v>
      </c>
      <c r="G41" s="147"/>
      <c r="H41" s="148"/>
      <c r="I41" s="148"/>
      <c r="J41" s="148"/>
      <c r="K41" s="148" t="e">
        <f t="shared" si="5"/>
        <v>#REF!</v>
      </c>
      <c r="L41" s="148">
        <f t="shared" si="6"/>
        <v>0</v>
      </c>
      <c r="M41" s="148">
        <f>[3]ฟื้นฟู!AX$9</f>
        <v>0</v>
      </c>
      <c r="N41" s="148">
        <f>[3]ฟื้นฟู!AX$17</f>
        <v>0</v>
      </c>
      <c r="O41" s="148">
        <f>[3]ฟื้นฟู!AX$30</f>
        <v>0</v>
      </c>
      <c r="P41" s="148">
        <f>[3]ฟื้นฟู!AX$41</f>
        <v>0</v>
      </c>
      <c r="Q41" s="148" t="e">
        <f t="shared" si="20"/>
        <v>#REF!</v>
      </c>
      <c r="R41" s="148" t="e">
        <f>[3]ฟื้นฟู!BC$9</f>
        <v>#REF!</v>
      </c>
      <c r="S41" s="148" t="e">
        <f>[3]ฟื้นฟู!BC$17</f>
        <v>#REF!</v>
      </c>
      <c r="T41" s="148" t="e">
        <f>[3]ฟื้นฟู!BC$30</f>
        <v>#REF!</v>
      </c>
      <c r="U41" s="148" t="e">
        <f>[3]ฟื้นฟู!BC$41</f>
        <v>#REF!</v>
      </c>
      <c r="V41" s="148">
        <f t="shared" si="7"/>
        <v>0</v>
      </c>
      <c r="W41" s="148">
        <f>[3]ฟื้นฟู!AX$48</f>
        <v>0</v>
      </c>
      <c r="X41" s="148">
        <f>[3]ฟื้นฟู!AX$146</f>
        <v>0</v>
      </c>
      <c r="Y41" s="148">
        <f t="shared" si="8"/>
        <v>0</v>
      </c>
      <c r="Z41" s="148">
        <f>[3]ฟื้นฟู!AX$202</f>
        <v>0</v>
      </c>
      <c r="AA41" s="148"/>
      <c r="AB41" s="148">
        <f t="shared" si="9"/>
        <v>0</v>
      </c>
      <c r="AC41" s="148">
        <f>[3]ฟื้นฟู!AX$208</f>
        <v>0</v>
      </c>
      <c r="AD41" s="148"/>
      <c r="AE41" s="149"/>
    </row>
    <row r="42" spans="1:32" s="161" customFormat="1" ht="21" hidden="1" x14ac:dyDescent="0.3">
      <c r="A42" s="314" t="s">
        <v>71</v>
      </c>
      <c r="B42" s="325" t="s">
        <v>73</v>
      </c>
      <c r="C42" s="349" t="s">
        <v>60</v>
      </c>
      <c r="D42" s="366" t="e">
        <f t="shared" si="10"/>
        <v>#REF!</v>
      </c>
      <c r="E42" s="158">
        <f t="shared" si="2"/>
        <v>0</v>
      </c>
      <c r="F42" s="159" t="e">
        <f t="shared" si="3"/>
        <v>#REF!</v>
      </c>
      <c r="G42" s="158"/>
      <c r="H42" s="159"/>
      <c r="I42" s="159"/>
      <c r="J42" s="159"/>
      <c r="K42" s="159" t="e">
        <f t="shared" si="5"/>
        <v>#REF!</v>
      </c>
      <c r="L42" s="159">
        <f t="shared" si="6"/>
        <v>0</v>
      </c>
      <c r="M42" s="159">
        <f>[3]ฟื้นฟู!AR$9</f>
        <v>0</v>
      </c>
      <c r="N42" s="159">
        <f>[3]ฟื้นฟู!AR$17</f>
        <v>0</v>
      </c>
      <c r="O42" s="159">
        <f>[3]ฟื้นฟู!AR$30</f>
        <v>0</v>
      </c>
      <c r="P42" s="159">
        <f>[3]ฟื้นฟู!AR$41</f>
        <v>0</v>
      </c>
      <c r="Q42" s="159" t="e">
        <f t="shared" si="20"/>
        <v>#REF!</v>
      </c>
      <c r="R42" s="159" t="e">
        <f>[3]ฟื้นฟู!AW$9</f>
        <v>#REF!</v>
      </c>
      <c r="S42" s="159" t="e">
        <f>[3]ฟื้นฟู!AW$17</f>
        <v>#REF!</v>
      </c>
      <c r="T42" s="159" t="e">
        <f>[3]ฟื้นฟู!AW$30</f>
        <v>#REF!</v>
      </c>
      <c r="U42" s="159" t="e">
        <f>[3]ฟื้นฟู!AW$41</f>
        <v>#REF!</v>
      </c>
      <c r="V42" s="159">
        <f>W42+X42</f>
        <v>0</v>
      </c>
      <c r="W42" s="159">
        <f>[3]ฟื้นฟู!AR$48</f>
        <v>0</v>
      </c>
      <c r="X42" s="159">
        <f>[3]ฟื้นฟูพ!BQ151</f>
        <v>0</v>
      </c>
      <c r="Y42" s="159">
        <f>Z42+AA42</f>
        <v>0</v>
      </c>
      <c r="Z42" s="159">
        <f>[3]ฟื้นฟู!AR$202</f>
        <v>0</v>
      </c>
      <c r="AA42" s="159"/>
      <c r="AB42" s="159">
        <f>AC42+AD42</f>
        <v>0</v>
      </c>
      <c r="AC42" s="159">
        <f>[3]ฟื้นฟู!AR$208</f>
        <v>0</v>
      </c>
      <c r="AD42" s="159"/>
      <c r="AE42" s="160"/>
    </row>
    <row r="43" spans="1:32" s="150" customFormat="1" ht="21" hidden="1" x14ac:dyDescent="0.3">
      <c r="A43" s="314"/>
      <c r="B43" s="313" t="s">
        <v>74</v>
      </c>
      <c r="C43" s="348" t="s">
        <v>75</v>
      </c>
      <c r="D43" s="366">
        <f t="shared" si="10"/>
        <v>0</v>
      </c>
      <c r="E43" s="147">
        <f t="shared" si="2"/>
        <v>0</v>
      </c>
      <c r="F43" s="148">
        <f t="shared" si="3"/>
        <v>0</v>
      </c>
      <c r="G43" s="147"/>
      <c r="H43" s="148"/>
      <c r="I43" s="148"/>
      <c r="J43" s="148"/>
      <c r="K43" s="148">
        <f t="shared" si="5"/>
        <v>0</v>
      </c>
      <c r="L43" s="148">
        <f>M43+N43+O43+P43</f>
        <v>0</v>
      </c>
      <c r="M43" s="148"/>
      <c r="N43" s="148">
        <v>0</v>
      </c>
      <c r="O43" s="148">
        <f>[3]ฟื้นฟูพ!AA38</f>
        <v>0</v>
      </c>
      <c r="P43" s="148"/>
      <c r="Q43" s="148">
        <f t="shared" si="20"/>
        <v>0</v>
      </c>
      <c r="R43" s="148"/>
      <c r="S43" s="148"/>
      <c r="T43" s="148"/>
      <c r="U43" s="148"/>
      <c r="V43" s="148">
        <f>W43+X43</f>
        <v>0</v>
      </c>
      <c r="W43" s="148"/>
      <c r="X43" s="148">
        <f>[2]ฟื้นฟูพ!CI51</f>
        <v>0</v>
      </c>
      <c r="Y43" s="148">
        <f>Z43+AA43</f>
        <v>0</v>
      </c>
      <c r="Z43" s="148">
        <f>[3]ฟื้นฟู!V$202</f>
        <v>0</v>
      </c>
      <c r="AA43" s="148"/>
      <c r="AB43" s="148">
        <f>AC43+AD43</f>
        <v>0</v>
      </c>
      <c r="AC43" s="148">
        <f>[3]ฟื้นฟู!V$208</f>
        <v>0</v>
      </c>
      <c r="AD43" s="148"/>
      <c r="AE43" s="149">
        <v>6.6395</v>
      </c>
      <c r="AF43" s="156"/>
    </row>
    <row r="44" spans="1:32" s="114" customFormat="1" ht="25.5" customHeight="1" x14ac:dyDescent="0.3">
      <c r="A44" s="287" t="s">
        <v>76</v>
      </c>
      <c r="B44" s="288"/>
      <c r="C44" s="347"/>
      <c r="D44" s="365">
        <v>82529600</v>
      </c>
      <c r="E44" s="180" t="e">
        <f t="shared" ref="D44:AD44" si="21">E47+E48+E49+E50+E51+E46+E45+E52</f>
        <v>#REF!</v>
      </c>
      <c r="F44" s="144">
        <f t="shared" si="21"/>
        <v>42567900</v>
      </c>
      <c r="G44" s="144">
        <f t="shared" si="21"/>
        <v>0</v>
      </c>
      <c r="H44" s="144">
        <f t="shared" si="21"/>
        <v>0</v>
      </c>
      <c r="I44" s="144">
        <f t="shared" si="21"/>
        <v>0</v>
      </c>
      <c r="J44" s="144">
        <f t="shared" si="21"/>
        <v>0</v>
      </c>
      <c r="K44" s="144" t="e">
        <f t="shared" si="21"/>
        <v>#REF!</v>
      </c>
      <c r="L44" s="144" t="e">
        <f t="shared" si="21"/>
        <v>#REF!</v>
      </c>
      <c r="M44" s="144">
        <f t="shared" si="21"/>
        <v>0</v>
      </c>
      <c r="N44" s="144" t="e">
        <f t="shared" si="21"/>
        <v>#REF!</v>
      </c>
      <c r="O44" s="144">
        <f t="shared" si="21"/>
        <v>20647600</v>
      </c>
      <c r="P44" s="144">
        <f t="shared" si="21"/>
        <v>0</v>
      </c>
      <c r="Q44" s="144">
        <f t="shared" si="21"/>
        <v>0</v>
      </c>
      <c r="R44" s="144">
        <f t="shared" si="21"/>
        <v>0</v>
      </c>
      <c r="S44" s="144">
        <f t="shared" si="21"/>
        <v>0</v>
      </c>
      <c r="T44" s="144">
        <f t="shared" si="21"/>
        <v>0</v>
      </c>
      <c r="U44" s="144">
        <f t="shared" si="21"/>
        <v>0</v>
      </c>
      <c r="V44" s="144">
        <f t="shared" si="21"/>
        <v>42567900</v>
      </c>
      <c r="W44" s="144">
        <f t="shared" si="21"/>
        <v>1438200</v>
      </c>
      <c r="X44" s="144">
        <f t="shared" si="21"/>
        <v>41129700</v>
      </c>
      <c r="Y44" s="144">
        <f t="shared" si="21"/>
        <v>0</v>
      </c>
      <c r="Z44" s="144">
        <f t="shared" si="21"/>
        <v>0</v>
      </c>
      <c r="AA44" s="144">
        <f t="shared" si="21"/>
        <v>0</v>
      </c>
      <c r="AB44" s="144">
        <f t="shared" si="21"/>
        <v>0</v>
      </c>
      <c r="AC44" s="144">
        <f t="shared" si="21"/>
        <v>0</v>
      </c>
      <c r="AD44" s="144">
        <f t="shared" si="21"/>
        <v>0</v>
      </c>
      <c r="AE44" s="145"/>
    </row>
    <row r="45" spans="1:32" s="165" customFormat="1" ht="21" x14ac:dyDescent="0.3">
      <c r="A45" s="315" t="s">
        <v>39</v>
      </c>
      <c r="B45" s="312" t="s">
        <v>77</v>
      </c>
      <c r="C45" s="345" t="s">
        <v>332</v>
      </c>
      <c r="D45" s="354">
        <f>E45+F45</f>
        <v>2239900</v>
      </c>
      <c r="E45" s="166">
        <f>G45+L45+Z45+AC45</f>
        <v>2239900</v>
      </c>
      <c r="F45" s="163">
        <f>Q45+V45+AA45+AD45</f>
        <v>0</v>
      </c>
      <c r="G45" s="162"/>
      <c r="H45" s="163"/>
      <c r="I45" s="163"/>
      <c r="J45" s="163"/>
      <c r="K45" s="163">
        <f>L45+Q45</f>
        <v>2239900</v>
      </c>
      <c r="L45" s="163">
        <f>M45+N45+O45+P45</f>
        <v>2239900</v>
      </c>
      <c r="M45" s="163"/>
      <c r="N45" s="163">
        <f>[2]ส่งเสริมพ!S16</f>
        <v>809900</v>
      </c>
      <c r="O45" s="163">
        <f>[2]ส่งเสริมพ!S27</f>
        <v>1430000</v>
      </c>
      <c r="P45" s="163"/>
      <c r="Q45" s="163">
        <f t="shared" ref="Q45:Q51" si="22">R45+S45+T45+U45</f>
        <v>0</v>
      </c>
      <c r="R45" s="163"/>
      <c r="S45" s="163"/>
      <c r="T45" s="163"/>
      <c r="U45" s="163"/>
      <c r="V45" s="163">
        <f>W45+X45</f>
        <v>0</v>
      </c>
      <c r="W45" s="163">
        <f>[2]ส่งเสริมพ!S39</f>
        <v>0</v>
      </c>
      <c r="X45" s="163">
        <f>[2]บริหารจัดการพ!CW146</f>
        <v>0</v>
      </c>
      <c r="Y45" s="163">
        <f>Z45+AA45</f>
        <v>0</v>
      </c>
      <c r="Z45" s="163">
        <f>[3]บริหารงานวิจัย!V$266</f>
        <v>0</v>
      </c>
      <c r="AA45" s="163"/>
      <c r="AB45" s="163">
        <f>AC45+AD45</f>
        <v>0</v>
      </c>
      <c r="AC45" s="163">
        <f>[3]บริหารงานวิจัย!V$267</f>
        <v>0</v>
      </c>
      <c r="AD45" s="163"/>
      <c r="AE45" s="164"/>
    </row>
    <row r="46" spans="1:32" s="165" customFormat="1" ht="21" x14ac:dyDescent="0.3">
      <c r="A46" s="311" t="s">
        <v>42</v>
      </c>
      <c r="B46" s="312" t="s">
        <v>78</v>
      </c>
      <c r="C46" s="345" t="s">
        <v>332</v>
      </c>
      <c r="D46" s="354">
        <f>E46+F46</f>
        <v>15838900</v>
      </c>
      <c r="E46" s="166">
        <f>G46+L46+Z46+AC46</f>
        <v>12238600</v>
      </c>
      <c r="F46" s="163">
        <f>Q46+V46+AA46+AD46</f>
        <v>3600300</v>
      </c>
      <c r="G46" s="166"/>
      <c r="H46" s="163"/>
      <c r="I46" s="163"/>
      <c r="J46" s="163"/>
      <c r="K46" s="163">
        <f>L46+Q46</f>
        <v>12238600</v>
      </c>
      <c r="L46" s="163">
        <f>M46+N46+O46+P46</f>
        <v>12238600</v>
      </c>
      <c r="M46" s="163">
        <f>[2]บริหารจัดการพ!CQ16</f>
        <v>0</v>
      </c>
      <c r="N46" s="163">
        <f>[2]ส่งเสริมพ!Y16</f>
        <v>4800000</v>
      </c>
      <c r="O46" s="163">
        <f>[2]ส่งเสริมพ!Y27</f>
        <v>7438600</v>
      </c>
      <c r="P46" s="163"/>
      <c r="Q46" s="163">
        <f t="shared" si="22"/>
        <v>0</v>
      </c>
      <c r="R46" s="163"/>
      <c r="S46" s="163"/>
      <c r="T46" s="163"/>
      <c r="U46" s="163"/>
      <c r="V46" s="163">
        <f>W46+X46</f>
        <v>3600300</v>
      </c>
      <c r="W46" s="163">
        <f>[2]ส่งเสริมพ!Y39</f>
        <v>1438200</v>
      </c>
      <c r="X46" s="163">
        <f>[2]ส่งเสริมพ!Y78</f>
        <v>2162100</v>
      </c>
      <c r="Y46" s="163">
        <f>Z46+AA46</f>
        <v>0</v>
      </c>
      <c r="Z46" s="163">
        <f>[3]บริหารงานวิจัย!P$266</f>
        <v>0</v>
      </c>
      <c r="AA46" s="163"/>
      <c r="AB46" s="163">
        <f>AC46+AD46</f>
        <v>0</v>
      </c>
      <c r="AC46" s="163">
        <f>[3]บริหารงานวิจัย!P$267</f>
        <v>0</v>
      </c>
      <c r="AD46" s="163"/>
      <c r="AE46" s="164"/>
      <c r="AF46" s="156"/>
    </row>
    <row r="47" spans="1:32" s="171" customFormat="1" ht="21" x14ac:dyDescent="0.3">
      <c r="A47" s="311" t="s">
        <v>44</v>
      </c>
      <c r="B47" s="322" t="s">
        <v>79</v>
      </c>
      <c r="C47" s="350" t="s">
        <v>333</v>
      </c>
      <c r="D47" s="367">
        <f t="shared" si="10"/>
        <v>1400000</v>
      </c>
      <c r="E47" s="168">
        <f t="shared" si="2"/>
        <v>1400000</v>
      </c>
      <c r="F47" s="169">
        <f t="shared" si="3"/>
        <v>0</v>
      </c>
      <c r="G47" s="168"/>
      <c r="H47" s="169"/>
      <c r="I47" s="169"/>
      <c r="J47" s="169"/>
      <c r="K47" s="169">
        <f t="shared" si="5"/>
        <v>1400000</v>
      </c>
      <c r="L47" s="169">
        <f t="shared" si="6"/>
        <v>1400000</v>
      </c>
      <c r="M47" s="169"/>
      <c r="N47" s="169">
        <f>[2]ส่งเสริมพ!AW16</f>
        <v>1000000</v>
      </c>
      <c r="O47" s="169">
        <f>[2]ส่งเสริมพ!AW27</f>
        <v>400000</v>
      </c>
      <c r="P47" s="169"/>
      <c r="Q47" s="169">
        <f t="shared" si="22"/>
        <v>0</v>
      </c>
      <c r="R47" s="169">
        <v>0</v>
      </c>
      <c r="S47" s="169">
        <v>0</v>
      </c>
      <c r="T47" s="169">
        <v>0</v>
      </c>
      <c r="U47" s="169">
        <v>0</v>
      </c>
      <c r="V47" s="169">
        <f t="shared" si="7"/>
        <v>0</v>
      </c>
      <c r="W47" s="169"/>
      <c r="X47" s="169">
        <f>[2]ส่งเสริมพ!AW78</f>
        <v>0</v>
      </c>
      <c r="Y47" s="169">
        <f t="shared" si="8"/>
        <v>0</v>
      </c>
      <c r="Z47" s="169">
        <f>[3]ส่งเสริม!P$204</f>
        <v>0</v>
      </c>
      <c r="AA47" s="169"/>
      <c r="AB47" s="169">
        <f t="shared" si="9"/>
        <v>0</v>
      </c>
      <c r="AC47" s="169">
        <f>[3]ส่งเสริม!P$208</f>
        <v>0</v>
      </c>
      <c r="AD47" s="169"/>
      <c r="AE47" s="170"/>
    </row>
    <row r="48" spans="1:32" s="114" customFormat="1" ht="37.5" x14ac:dyDescent="0.3">
      <c r="A48" s="311" t="s">
        <v>54</v>
      </c>
      <c r="B48" s="316" t="s">
        <v>80</v>
      </c>
      <c r="C48" s="345" t="s">
        <v>334</v>
      </c>
      <c r="D48" s="354">
        <f t="shared" si="10"/>
        <v>475400</v>
      </c>
      <c r="E48" s="140">
        <f t="shared" si="2"/>
        <v>475400</v>
      </c>
      <c r="F48" s="141">
        <f t="shared" si="3"/>
        <v>0</v>
      </c>
      <c r="G48" s="140"/>
      <c r="H48" s="141"/>
      <c r="I48" s="141"/>
      <c r="J48" s="141"/>
      <c r="K48" s="141">
        <f t="shared" si="5"/>
        <v>475400</v>
      </c>
      <c r="L48" s="141">
        <f t="shared" si="6"/>
        <v>475400</v>
      </c>
      <c r="M48" s="141"/>
      <c r="N48" s="141">
        <f>[2]ส่งเสริมพ!BI16</f>
        <v>325400</v>
      </c>
      <c r="O48" s="141">
        <f>[2]ส่งเสริมพ!BI27</f>
        <v>150000</v>
      </c>
      <c r="P48" s="141"/>
      <c r="Q48" s="141">
        <f t="shared" si="22"/>
        <v>0</v>
      </c>
      <c r="R48" s="141">
        <v>0</v>
      </c>
      <c r="S48" s="141">
        <v>0</v>
      </c>
      <c r="T48" s="141">
        <v>0</v>
      </c>
      <c r="U48" s="141">
        <v>0</v>
      </c>
      <c r="V48" s="141">
        <f t="shared" si="7"/>
        <v>0</v>
      </c>
      <c r="W48" s="141"/>
      <c r="X48" s="141"/>
      <c r="Y48" s="141">
        <f t="shared" si="8"/>
        <v>0</v>
      </c>
      <c r="Z48" s="141">
        <f>[3]ส่งเสริม!AN$204</f>
        <v>0</v>
      </c>
      <c r="AA48" s="141"/>
      <c r="AB48" s="141">
        <f t="shared" si="9"/>
        <v>0</v>
      </c>
      <c r="AC48" s="141">
        <f>[3]ส่งเสริม!AN$208</f>
        <v>0</v>
      </c>
      <c r="AD48" s="141"/>
      <c r="AE48" s="126"/>
    </row>
    <row r="49" spans="1:32" s="114" customFormat="1" ht="21" x14ac:dyDescent="0.3">
      <c r="A49" s="311" t="s">
        <v>81</v>
      </c>
      <c r="B49" s="312" t="s">
        <v>82</v>
      </c>
      <c r="C49" s="345" t="s">
        <v>334</v>
      </c>
      <c r="D49" s="354">
        <f t="shared" si="10"/>
        <v>26770800</v>
      </c>
      <c r="E49" s="140">
        <f t="shared" si="2"/>
        <v>22857800</v>
      </c>
      <c r="F49" s="141">
        <f t="shared" si="3"/>
        <v>3913000</v>
      </c>
      <c r="G49" s="140"/>
      <c r="H49" s="141"/>
      <c r="I49" s="141"/>
      <c r="J49" s="141"/>
      <c r="K49" s="141">
        <f t="shared" si="5"/>
        <v>22857800</v>
      </c>
      <c r="L49" s="141">
        <f t="shared" si="6"/>
        <v>22857800</v>
      </c>
      <c r="M49" s="141"/>
      <c r="N49" s="141">
        <f>[2]ส่งเสริมพ!BO16</f>
        <v>12157800</v>
      </c>
      <c r="O49" s="141">
        <f>[2]ส่งเสริมพ!BO27</f>
        <v>10700000</v>
      </c>
      <c r="P49" s="141"/>
      <c r="Q49" s="141">
        <f t="shared" si="22"/>
        <v>0</v>
      </c>
      <c r="R49" s="141">
        <v>0</v>
      </c>
      <c r="S49" s="141">
        <v>0</v>
      </c>
      <c r="T49" s="141">
        <v>0</v>
      </c>
      <c r="U49" s="141">
        <v>0</v>
      </c>
      <c r="V49" s="141">
        <f t="shared" si="7"/>
        <v>3913000</v>
      </c>
      <c r="W49" s="141">
        <f>[2]ส่งเสริมพ!BO39</f>
        <v>0</v>
      </c>
      <c r="X49" s="141">
        <f>[2]ส่งเสริมพ!BO78</f>
        <v>3913000</v>
      </c>
      <c r="Y49" s="141">
        <f t="shared" si="8"/>
        <v>0</v>
      </c>
      <c r="Z49" s="141">
        <f>[3]ส่งเสริม!AT$204</f>
        <v>0</v>
      </c>
      <c r="AA49" s="141"/>
      <c r="AB49" s="141">
        <f t="shared" si="9"/>
        <v>0</v>
      </c>
      <c r="AC49" s="141">
        <f>[3]ส่งเสริม!AT$208</f>
        <v>0</v>
      </c>
      <c r="AD49" s="141"/>
      <c r="AE49" s="126"/>
      <c r="AF49" s="156"/>
    </row>
    <row r="50" spans="1:32" s="114" customFormat="1" ht="21" x14ac:dyDescent="0.3">
      <c r="A50" s="311" t="s">
        <v>83</v>
      </c>
      <c r="B50" s="312" t="s">
        <v>84</v>
      </c>
      <c r="C50" s="345" t="s">
        <v>334</v>
      </c>
      <c r="D50" s="354">
        <f t="shared" si="10"/>
        <v>300000</v>
      </c>
      <c r="E50" s="140">
        <f t="shared" si="2"/>
        <v>300000</v>
      </c>
      <c r="F50" s="141">
        <f t="shared" si="3"/>
        <v>0</v>
      </c>
      <c r="G50" s="140"/>
      <c r="H50" s="141"/>
      <c r="I50" s="141"/>
      <c r="J50" s="141"/>
      <c r="K50" s="141">
        <f t="shared" si="5"/>
        <v>300000</v>
      </c>
      <c r="L50" s="141">
        <f t="shared" si="6"/>
        <v>300000</v>
      </c>
      <c r="M50" s="141"/>
      <c r="N50" s="141">
        <f>[2]ส่งเสริมพ!BU16</f>
        <v>41000</v>
      </c>
      <c r="O50" s="141">
        <f>[2]ส่งเสริมพ!BU27</f>
        <v>259000</v>
      </c>
      <c r="P50" s="141"/>
      <c r="Q50" s="141">
        <f t="shared" si="22"/>
        <v>0</v>
      </c>
      <c r="R50" s="141">
        <v>0</v>
      </c>
      <c r="S50" s="141">
        <v>0</v>
      </c>
      <c r="T50" s="141">
        <v>0</v>
      </c>
      <c r="U50" s="141">
        <v>0</v>
      </c>
      <c r="V50" s="141">
        <f t="shared" si="7"/>
        <v>0</v>
      </c>
      <c r="W50" s="141"/>
      <c r="X50" s="141"/>
      <c r="Y50" s="141">
        <f t="shared" si="8"/>
        <v>0</v>
      </c>
      <c r="Z50" s="141">
        <f>[3]ส่งเสริม!AZ$204</f>
        <v>0</v>
      </c>
      <c r="AA50" s="141"/>
      <c r="AB50" s="141">
        <f t="shared" si="9"/>
        <v>0</v>
      </c>
      <c r="AC50" s="141">
        <f>[3]ส่งเสริม!AZ$208</f>
        <v>0</v>
      </c>
      <c r="AD50" s="141"/>
      <c r="AE50" s="126"/>
    </row>
    <row r="51" spans="1:32" s="114" customFormat="1" ht="24.75" customHeight="1" x14ac:dyDescent="0.3">
      <c r="A51" s="311" t="s">
        <v>85</v>
      </c>
      <c r="B51" s="312" t="s">
        <v>86</v>
      </c>
      <c r="C51" s="345" t="s">
        <v>334</v>
      </c>
      <c r="D51" s="354">
        <f t="shared" si="10"/>
        <v>450000</v>
      </c>
      <c r="E51" s="140">
        <f t="shared" si="2"/>
        <v>450000</v>
      </c>
      <c r="F51" s="141">
        <f t="shared" si="3"/>
        <v>0</v>
      </c>
      <c r="G51" s="140"/>
      <c r="H51" s="141"/>
      <c r="I51" s="141"/>
      <c r="J51" s="141"/>
      <c r="K51" s="141">
        <f t="shared" si="5"/>
        <v>450000</v>
      </c>
      <c r="L51" s="141">
        <f t="shared" si="6"/>
        <v>450000</v>
      </c>
      <c r="M51" s="141"/>
      <c r="N51" s="141">
        <f>[2]ส่งเสริมพ!CA16</f>
        <v>180000</v>
      </c>
      <c r="O51" s="141">
        <f>[2]ส่งเสริมพ!CA27</f>
        <v>270000</v>
      </c>
      <c r="P51" s="141"/>
      <c r="Q51" s="141">
        <f t="shared" si="22"/>
        <v>0</v>
      </c>
      <c r="R51" s="141">
        <v>0</v>
      </c>
      <c r="S51" s="141">
        <v>0</v>
      </c>
      <c r="T51" s="141">
        <v>0</v>
      </c>
      <c r="U51" s="141">
        <v>0</v>
      </c>
      <c r="V51" s="141">
        <f t="shared" si="7"/>
        <v>0</v>
      </c>
      <c r="W51" s="141"/>
      <c r="X51" s="141"/>
      <c r="Y51" s="141">
        <f t="shared" si="8"/>
        <v>0</v>
      </c>
      <c r="Z51" s="141">
        <f>[3]ส่งเสริม!BL$204</f>
        <v>0</v>
      </c>
      <c r="AA51" s="141"/>
      <c r="AB51" s="141">
        <f t="shared" si="9"/>
        <v>0</v>
      </c>
      <c r="AC51" s="141">
        <f>[3]ส่งเสริม!BL$208</f>
        <v>0</v>
      </c>
      <c r="AD51" s="141"/>
      <c r="AE51" s="126"/>
    </row>
    <row r="52" spans="1:32" s="114" customFormat="1" ht="21" x14ac:dyDescent="0.3">
      <c r="A52" s="311" t="s">
        <v>87</v>
      </c>
      <c r="B52" s="312" t="s">
        <v>88</v>
      </c>
      <c r="C52" s="345"/>
      <c r="D52" s="354">
        <v>35054600</v>
      </c>
      <c r="E52" s="140" t="e">
        <f t="shared" ref="E52:AD52" si="23">E53+E54+E55</f>
        <v>#REF!</v>
      </c>
      <c r="F52" s="139">
        <f t="shared" si="23"/>
        <v>35054600</v>
      </c>
      <c r="G52" s="139">
        <f t="shared" si="23"/>
        <v>0</v>
      </c>
      <c r="H52" s="139">
        <f t="shared" si="23"/>
        <v>0</v>
      </c>
      <c r="I52" s="139">
        <f t="shared" si="23"/>
        <v>0</v>
      </c>
      <c r="J52" s="139">
        <f t="shared" si="23"/>
        <v>0</v>
      </c>
      <c r="K52" s="139" t="e">
        <f t="shared" si="23"/>
        <v>#REF!</v>
      </c>
      <c r="L52" s="139" t="e">
        <f t="shared" si="23"/>
        <v>#REF!</v>
      </c>
      <c r="M52" s="139">
        <f t="shared" si="23"/>
        <v>0</v>
      </c>
      <c r="N52" s="139" t="e">
        <f t="shared" si="23"/>
        <v>#REF!</v>
      </c>
      <c r="O52" s="139">
        <f t="shared" si="23"/>
        <v>0</v>
      </c>
      <c r="P52" s="139">
        <f t="shared" si="23"/>
        <v>0</v>
      </c>
      <c r="Q52" s="139">
        <f t="shared" si="23"/>
        <v>0</v>
      </c>
      <c r="R52" s="139">
        <f t="shared" si="23"/>
        <v>0</v>
      </c>
      <c r="S52" s="139">
        <f t="shared" si="23"/>
        <v>0</v>
      </c>
      <c r="T52" s="139">
        <f t="shared" si="23"/>
        <v>0</v>
      </c>
      <c r="U52" s="139">
        <f t="shared" si="23"/>
        <v>0</v>
      </c>
      <c r="V52" s="139">
        <f t="shared" si="23"/>
        <v>35054600</v>
      </c>
      <c r="W52" s="139">
        <f t="shared" si="23"/>
        <v>0</v>
      </c>
      <c r="X52" s="139">
        <f t="shared" si="23"/>
        <v>35054600</v>
      </c>
      <c r="Y52" s="139">
        <f t="shared" si="23"/>
        <v>0</v>
      </c>
      <c r="Z52" s="139">
        <f t="shared" si="23"/>
        <v>0</v>
      </c>
      <c r="AA52" s="139">
        <f t="shared" si="23"/>
        <v>0</v>
      </c>
      <c r="AB52" s="139">
        <f t="shared" si="23"/>
        <v>0</v>
      </c>
      <c r="AC52" s="139">
        <f t="shared" si="23"/>
        <v>0</v>
      </c>
      <c r="AD52" s="139">
        <f t="shared" si="23"/>
        <v>0</v>
      </c>
      <c r="AE52" s="146">
        <v>1.8779999999999999</v>
      </c>
    </row>
    <row r="53" spans="1:32" s="157" customFormat="1" ht="21" x14ac:dyDescent="0.3">
      <c r="A53" s="314"/>
      <c r="B53" s="313" t="s">
        <v>89</v>
      </c>
      <c r="C53" s="351" t="s">
        <v>332</v>
      </c>
      <c r="D53" s="366">
        <v>3373200</v>
      </c>
      <c r="E53" s="153" t="e">
        <f>G53+L53+Z53+AC53</f>
        <v>#REF!</v>
      </c>
      <c r="F53" s="154">
        <f>Q53+V53+AA53+AD53</f>
        <v>3373200</v>
      </c>
      <c r="G53" s="153"/>
      <c r="H53" s="154"/>
      <c r="I53" s="154"/>
      <c r="J53" s="154"/>
      <c r="K53" s="154" t="e">
        <f>L53+Q53</f>
        <v>#REF!</v>
      </c>
      <c r="L53" s="154" t="e">
        <f>M53+N53+O53+P53</f>
        <v>#REF!</v>
      </c>
      <c r="M53" s="154"/>
      <c r="N53" s="154" t="e">
        <f>[2]ฟื้นฟูพ!Y35</f>
        <v>#REF!</v>
      </c>
      <c r="O53" s="154">
        <v>0</v>
      </c>
      <c r="P53" s="154"/>
      <c r="Q53" s="154">
        <f>R53+S53+T53+U53</f>
        <v>0</v>
      </c>
      <c r="R53" s="154"/>
      <c r="S53" s="154"/>
      <c r="T53" s="154"/>
      <c r="U53" s="154"/>
      <c r="V53" s="154">
        <f>W53+X53</f>
        <v>3373200</v>
      </c>
      <c r="W53" s="154"/>
      <c r="X53" s="154">
        <f>[2]ส่งเสริมพ!AE84</f>
        <v>3373200</v>
      </c>
      <c r="Y53" s="154">
        <f>Z53+AA53</f>
        <v>0</v>
      </c>
      <c r="Z53" s="154">
        <f>[3]ฟื้นฟู!V$202</f>
        <v>0</v>
      </c>
      <c r="AA53" s="154"/>
      <c r="AB53" s="154">
        <f>AC53+AD53</f>
        <v>0</v>
      </c>
      <c r="AC53" s="154">
        <f>[3]ฟื้นฟู!V$208</f>
        <v>0</v>
      </c>
      <c r="AD53" s="154"/>
      <c r="AE53" s="155">
        <v>1.8140000000000001</v>
      </c>
      <c r="AF53" s="156"/>
    </row>
    <row r="54" spans="1:32" s="150" customFormat="1" ht="21" x14ac:dyDescent="0.3">
      <c r="A54" s="314"/>
      <c r="B54" s="313" t="s">
        <v>90</v>
      </c>
      <c r="C54" s="351" t="s">
        <v>334</v>
      </c>
      <c r="D54" s="366">
        <f>E54+F54</f>
        <v>29255599.999999996</v>
      </c>
      <c r="E54" s="147">
        <f>G54+L54+Z54+AC54</f>
        <v>0</v>
      </c>
      <c r="F54" s="148">
        <f>Q54+V54+AA54+AD54</f>
        <v>29255599.999999996</v>
      </c>
      <c r="G54" s="147"/>
      <c r="H54" s="148"/>
      <c r="I54" s="148"/>
      <c r="J54" s="148"/>
      <c r="K54" s="148">
        <f>L54+Q54</f>
        <v>0</v>
      </c>
      <c r="L54" s="148">
        <f>M54+N54+O54+P54</f>
        <v>0</v>
      </c>
      <c r="M54" s="148"/>
      <c r="N54" s="148">
        <v>0</v>
      </c>
      <c r="O54" s="148">
        <v>0</v>
      </c>
      <c r="P54" s="148"/>
      <c r="Q54" s="148">
        <f>R54+S54+T54+U54</f>
        <v>0</v>
      </c>
      <c r="R54" s="148"/>
      <c r="S54" s="148"/>
      <c r="T54" s="148"/>
      <c r="U54" s="148"/>
      <c r="V54" s="148">
        <f>W54+X54</f>
        <v>29255599.999999996</v>
      </c>
      <c r="W54" s="148"/>
      <c r="X54" s="154">
        <f>[2]ส่งเสริมพ!AK84</f>
        <v>29255599.999999996</v>
      </c>
      <c r="Y54" s="148">
        <f>Z54+AA54</f>
        <v>0</v>
      </c>
      <c r="Z54" s="148">
        <f>[3]ฟื้นฟู!V$202</f>
        <v>0</v>
      </c>
      <c r="AA54" s="148"/>
      <c r="AB54" s="148">
        <f>AC54+AD54</f>
        <v>0</v>
      </c>
      <c r="AC54" s="148">
        <f>[3]ฟื้นฟู!V$208</f>
        <v>0</v>
      </c>
      <c r="AD54" s="148"/>
      <c r="AE54" s="149">
        <v>138.7397</v>
      </c>
      <c r="AF54" s="156"/>
    </row>
    <row r="55" spans="1:32" s="150" customFormat="1" ht="21" x14ac:dyDescent="0.3">
      <c r="A55" s="314"/>
      <c r="B55" s="313" t="s">
        <v>91</v>
      </c>
      <c r="C55" s="352" t="s">
        <v>333</v>
      </c>
      <c r="D55" s="366">
        <f>E55+F55</f>
        <v>2425800</v>
      </c>
      <c r="E55" s="147">
        <f>G55+L55+Z55+AC55</f>
        <v>0</v>
      </c>
      <c r="F55" s="148">
        <f>Q55+V55+AA55+AD55</f>
        <v>2425800</v>
      </c>
      <c r="G55" s="147"/>
      <c r="H55" s="148"/>
      <c r="I55" s="148"/>
      <c r="J55" s="148"/>
      <c r="K55" s="148">
        <f>L55+Q55</f>
        <v>0</v>
      </c>
      <c r="L55" s="148">
        <f>M55+N55+O55+P55</f>
        <v>0</v>
      </c>
      <c r="M55" s="148"/>
      <c r="N55" s="148">
        <v>0</v>
      </c>
      <c r="O55" s="148">
        <v>0</v>
      </c>
      <c r="P55" s="148"/>
      <c r="Q55" s="148">
        <f>R55+S55+T55+U55</f>
        <v>0</v>
      </c>
      <c r="R55" s="148"/>
      <c r="S55" s="148"/>
      <c r="T55" s="148"/>
      <c r="U55" s="148"/>
      <c r="V55" s="148">
        <f>W55+X55</f>
        <v>2425800</v>
      </c>
      <c r="W55" s="148"/>
      <c r="X55" s="148">
        <f>[2]ส่งเสริมพ!AQ84</f>
        <v>2425800</v>
      </c>
      <c r="Y55" s="148">
        <f>Z55+AA55</f>
        <v>0</v>
      </c>
      <c r="Z55" s="148">
        <f>[3]ฟื้นฟู!V$202</f>
        <v>0</v>
      </c>
      <c r="AA55" s="148"/>
      <c r="AB55" s="148">
        <f>AC55+AD55</f>
        <v>0</v>
      </c>
      <c r="AC55" s="148">
        <f>[3]ฟื้นฟู!V$208</f>
        <v>0</v>
      </c>
      <c r="AD55" s="148"/>
      <c r="AE55" s="149">
        <v>91.662499999999994</v>
      </c>
      <c r="AF55" s="156"/>
    </row>
    <row r="56" spans="1:32" s="114" customFormat="1" ht="24" customHeight="1" x14ac:dyDescent="0.3">
      <c r="A56" s="287" t="s">
        <v>92</v>
      </c>
      <c r="B56" s="288"/>
      <c r="C56" s="347"/>
      <c r="D56" s="364">
        <f t="shared" ref="D56:AD56" si="24">D57+D58+D59+D60+D61+D62+D63+D64+D68+D73+D66+D67</f>
        <v>264728000</v>
      </c>
      <c r="E56" s="294" t="e">
        <f t="shared" si="24"/>
        <v>#REF!</v>
      </c>
      <c r="F56" s="151">
        <f t="shared" si="24"/>
        <v>159497200</v>
      </c>
      <c r="G56" s="151">
        <f t="shared" si="24"/>
        <v>0</v>
      </c>
      <c r="H56" s="151">
        <f t="shared" si="24"/>
        <v>0</v>
      </c>
      <c r="I56" s="151">
        <f t="shared" si="24"/>
        <v>0</v>
      </c>
      <c r="J56" s="151">
        <f t="shared" si="24"/>
        <v>0</v>
      </c>
      <c r="K56" s="151" t="e">
        <f t="shared" si="24"/>
        <v>#REF!</v>
      </c>
      <c r="L56" s="151" t="e">
        <f t="shared" si="24"/>
        <v>#REF!</v>
      </c>
      <c r="M56" s="151">
        <f t="shared" si="24"/>
        <v>4892400</v>
      </c>
      <c r="N56" s="151" t="e">
        <f t="shared" si="24"/>
        <v>#REF!</v>
      </c>
      <c r="O56" s="151">
        <f t="shared" si="24"/>
        <v>13005300</v>
      </c>
      <c r="P56" s="151">
        <f t="shared" si="24"/>
        <v>28731000</v>
      </c>
      <c r="Q56" s="151">
        <f t="shared" si="24"/>
        <v>4347700</v>
      </c>
      <c r="R56" s="151">
        <f t="shared" si="24"/>
        <v>0</v>
      </c>
      <c r="S56" s="151">
        <f t="shared" si="24"/>
        <v>4347700</v>
      </c>
      <c r="T56" s="151">
        <f t="shared" si="24"/>
        <v>0</v>
      </c>
      <c r="U56" s="151">
        <f t="shared" si="24"/>
        <v>0</v>
      </c>
      <c r="V56" s="151">
        <f t="shared" si="24"/>
        <v>155149500</v>
      </c>
      <c r="W56" s="151">
        <f t="shared" si="24"/>
        <v>43811000</v>
      </c>
      <c r="X56" s="151">
        <f t="shared" si="24"/>
        <v>111338500</v>
      </c>
      <c r="Y56" s="151">
        <f t="shared" si="24"/>
        <v>7880900</v>
      </c>
      <c r="Z56" s="151">
        <f t="shared" si="24"/>
        <v>7880900</v>
      </c>
      <c r="AA56" s="151">
        <f t="shared" si="24"/>
        <v>0</v>
      </c>
      <c r="AB56" s="151">
        <f t="shared" si="24"/>
        <v>3834000</v>
      </c>
      <c r="AC56" s="151">
        <f t="shared" si="24"/>
        <v>3834000</v>
      </c>
      <c r="AD56" s="151">
        <f t="shared" si="24"/>
        <v>0</v>
      </c>
      <c r="AE56" s="121"/>
    </row>
    <row r="57" spans="1:32" s="114" customFormat="1" ht="21" x14ac:dyDescent="0.3">
      <c r="A57" s="311" t="s">
        <v>58</v>
      </c>
      <c r="B57" s="312" t="s">
        <v>93</v>
      </c>
      <c r="C57" s="345" t="s">
        <v>335</v>
      </c>
      <c r="D57" s="354">
        <f t="shared" ref="D57:D67" si="25">E57+F57</f>
        <v>22867000</v>
      </c>
      <c r="E57" s="140">
        <f t="shared" ref="E57:E67" si="26">G57+L57+Z57+AC57</f>
        <v>11506000</v>
      </c>
      <c r="F57" s="141">
        <f t="shared" ref="F57:F67" si="27">Q57+V57+AA57+AD57</f>
        <v>11361000</v>
      </c>
      <c r="G57" s="140"/>
      <c r="H57" s="141"/>
      <c r="I57" s="141"/>
      <c r="J57" s="141"/>
      <c r="K57" s="141">
        <f t="shared" ref="K57:K67" si="28">L57+Q57</f>
        <v>11506000</v>
      </c>
      <c r="L57" s="141">
        <f t="shared" si="6"/>
        <v>11506000</v>
      </c>
      <c r="M57" s="141">
        <f>[2]บริหารจัดการพ!S16</f>
        <v>2196000</v>
      </c>
      <c r="N57" s="141">
        <f>[2]บริหารจัดการพ!S21</f>
        <v>6660000</v>
      </c>
      <c r="O57" s="141">
        <f>[2]บริหารจัดการพ!S39</f>
        <v>2650000</v>
      </c>
      <c r="P57" s="141"/>
      <c r="Q57" s="141">
        <f>R57+S57+T57+U57</f>
        <v>0</v>
      </c>
      <c r="R57" s="141"/>
      <c r="S57" s="141"/>
      <c r="T57" s="141"/>
      <c r="U57" s="141"/>
      <c r="V57" s="141">
        <f t="shared" si="7"/>
        <v>11361000</v>
      </c>
      <c r="W57" s="141">
        <f>[2]บริหารจัดการพ!Q58</f>
        <v>0</v>
      </c>
      <c r="X57" s="141">
        <f>[2]บริหารจัดการพ!S146</f>
        <v>11361000</v>
      </c>
      <c r="Y57" s="141">
        <f t="shared" si="8"/>
        <v>0</v>
      </c>
      <c r="Z57" s="141">
        <f>[4]บริหารจัดการ!P$370</f>
        <v>0</v>
      </c>
      <c r="AA57" s="141"/>
      <c r="AB57" s="141">
        <f t="shared" si="9"/>
        <v>0</v>
      </c>
      <c r="AC57" s="141">
        <f>[3]บริหารจัดการพ!S423</f>
        <v>0</v>
      </c>
      <c r="AD57" s="141"/>
      <c r="AE57" s="126"/>
    </row>
    <row r="58" spans="1:32" s="114" customFormat="1" ht="21" x14ac:dyDescent="0.3">
      <c r="A58" s="311" t="s">
        <v>94</v>
      </c>
      <c r="B58" s="312" t="s">
        <v>95</v>
      </c>
      <c r="C58" s="345" t="s">
        <v>335</v>
      </c>
      <c r="D58" s="354">
        <f t="shared" si="25"/>
        <v>1934600</v>
      </c>
      <c r="E58" s="140">
        <f t="shared" si="26"/>
        <v>1934600</v>
      </c>
      <c r="F58" s="141">
        <f t="shared" si="27"/>
        <v>0</v>
      </c>
      <c r="G58" s="140"/>
      <c r="H58" s="141"/>
      <c r="I58" s="141"/>
      <c r="J58" s="141"/>
      <c r="K58" s="141">
        <f t="shared" si="28"/>
        <v>1934600</v>
      </c>
      <c r="L58" s="141">
        <f>M58+N58+O58+P58</f>
        <v>1934600</v>
      </c>
      <c r="M58" s="141">
        <f>[2]บริหารจัดการพ!Y16</f>
        <v>0</v>
      </c>
      <c r="N58" s="141">
        <f>[2]บริหารจัดการพ!Y21</f>
        <v>665600</v>
      </c>
      <c r="O58" s="141">
        <f>[2]บริหารจัดการพ!Y39</f>
        <v>1269000</v>
      </c>
      <c r="P58" s="141"/>
      <c r="Q58" s="141">
        <f>R58+S58+T58+U58</f>
        <v>0</v>
      </c>
      <c r="R58" s="141"/>
      <c r="S58" s="141"/>
      <c r="T58" s="141"/>
      <c r="U58" s="141"/>
      <c r="V58" s="141">
        <f t="shared" si="7"/>
        <v>0</v>
      </c>
      <c r="W58" s="141">
        <f>[2]บริหารจัดการพ!W58</f>
        <v>0</v>
      </c>
      <c r="X58" s="141"/>
      <c r="Y58" s="141">
        <f t="shared" si="8"/>
        <v>0</v>
      </c>
      <c r="Z58" s="141">
        <f>[4]บริหารจัดการ!V$370</f>
        <v>0</v>
      </c>
      <c r="AA58" s="141"/>
      <c r="AB58" s="141">
        <f t="shared" si="9"/>
        <v>0</v>
      </c>
      <c r="AC58" s="141">
        <f>[4]บริหารจัดการ!V$376</f>
        <v>0</v>
      </c>
      <c r="AD58" s="141"/>
      <c r="AE58" s="126"/>
    </row>
    <row r="59" spans="1:32" s="114" customFormat="1" ht="21" x14ac:dyDescent="0.3">
      <c r="A59" s="311" t="s">
        <v>96</v>
      </c>
      <c r="B59" s="312" t="s">
        <v>97</v>
      </c>
      <c r="C59" s="345" t="s">
        <v>336</v>
      </c>
      <c r="D59" s="354">
        <f t="shared" si="25"/>
        <v>65737900</v>
      </c>
      <c r="E59" s="140">
        <f t="shared" si="26"/>
        <v>65737900</v>
      </c>
      <c r="F59" s="141">
        <f t="shared" si="27"/>
        <v>0</v>
      </c>
      <c r="G59" s="140"/>
      <c r="H59" s="141"/>
      <c r="I59" s="141"/>
      <c r="J59" s="141"/>
      <c r="K59" s="141">
        <f t="shared" si="28"/>
        <v>65737900</v>
      </c>
      <c r="L59" s="141">
        <f>M59+N59+O59+P59</f>
        <v>65737900</v>
      </c>
      <c r="M59" s="141">
        <f>[2]บริหารจัดการพ!AE16</f>
        <v>2500000</v>
      </c>
      <c r="N59" s="141">
        <f>[2]บริหารจัดการพ!AE21</f>
        <v>28212900</v>
      </c>
      <c r="O59" s="141">
        <f>[2]บริหารจัดการพ!AE39</f>
        <v>6294000</v>
      </c>
      <c r="P59" s="141">
        <f>[2]บริหารจัดการพ!AE51</f>
        <v>28731000</v>
      </c>
      <c r="Q59" s="141">
        <f>R59+S59+T59+U59</f>
        <v>0</v>
      </c>
      <c r="R59" s="141"/>
      <c r="S59" s="141"/>
      <c r="T59" s="141"/>
      <c r="U59" s="141"/>
      <c r="V59" s="141">
        <f t="shared" si="7"/>
        <v>0</v>
      </c>
      <c r="W59" s="141"/>
      <c r="X59" s="141"/>
      <c r="Y59" s="141">
        <f t="shared" si="8"/>
        <v>0</v>
      </c>
      <c r="Z59" s="141">
        <f>[4]บริหารจัดการ!AB$370</f>
        <v>0</v>
      </c>
      <c r="AA59" s="141"/>
      <c r="AB59" s="141">
        <f t="shared" si="9"/>
        <v>0</v>
      </c>
      <c r="AC59" s="141">
        <f>[4]บริหารจัดการ!AB$376</f>
        <v>0</v>
      </c>
      <c r="AD59" s="141"/>
      <c r="AE59" s="126"/>
    </row>
    <row r="60" spans="1:32" s="114" customFormat="1" ht="21" x14ac:dyDescent="0.3">
      <c r="A60" s="311" t="s">
        <v>98</v>
      </c>
      <c r="B60" s="312" t="s">
        <v>99</v>
      </c>
      <c r="C60" s="345" t="s">
        <v>337</v>
      </c>
      <c r="D60" s="354">
        <f t="shared" si="25"/>
        <v>400000</v>
      </c>
      <c r="E60" s="140">
        <f t="shared" si="26"/>
        <v>400000</v>
      </c>
      <c r="F60" s="141">
        <f t="shared" si="27"/>
        <v>0</v>
      </c>
      <c r="G60" s="140"/>
      <c r="H60" s="141"/>
      <c r="I60" s="141"/>
      <c r="J60" s="141"/>
      <c r="K60" s="141">
        <f t="shared" si="28"/>
        <v>400000</v>
      </c>
      <c r="L60" s="141">
        <f t="shared" si="6"/>
        <v>400000</v>
      </c>
      <c r="M60" s="141"/>
      <c r="N60" s="141">
        <f>[2]บริหารจัดการพ!AK21</f>
        <v>350000</v>
      </c>
      <c r="O60" s="141">
        <f>[2]บริหารจัดการพ!AK39</f>
        <v>50000</v>
      </c>
      <c r="P60" s="141"/>
      <c r="Q60" s="141">
        <f t="shared" ref="Q60:Q78" si="29">R60+S60+T60+U60</f>
        <v>0</v>
      </c>
      <c r="R60" s="141"/>
      <c r="S60" s="141"/>
      <c r="T60" s="141"/>
      <c r="U60" s="141"/>
      <c r="V60" s="141">
        <f t="shared" si="7"/>
        <v>0</v>
      </c>
      <c r="W60" s="141"/>
      <c r="X60" s="141"/>
      <c r="Y60" s="141">
        <f t="shared" si="8"/>
        <v>0</v>
      </c>
      <c r="Z60" s="141">
        <f>[4]บริหารจัดการ!AH$370</f>
        <v>0</v>
      </c>
      <c r="AA60" s="141"/>
      <c r="AB60" s="141">
        <f t="shared" si="9"/>
        <v>0</v>
      </c>
      <c r="AC60" s="141">
        <f>[4]บริหารจัดการ!AF$376</f>
        <v>0</v>
      </c>
      <c r="AD60" s="141"/>
      <c r="AE60" s="126"/>
    </row>
    <row r="61" spans="1:32" s="165" customFormat="1" ht="21" x14ac:dyDescent="0.3">
      <c r="A61" s="311" t="s">
        <v>100</v>
      </c>
      <c r="B61" s="312" t="s">
        <v>101</v>
      </c>
      <c r="C61" s="345" t="s">
        <v>338</v>
      </c>
      <c r="D61" s="354">
        <f t="shared" si="25"/>
        <v>12347900</v>
      </c>
      <c r="E61" s="166">
        <f t="shared" si="26"/>
        <v>12347900</v>
      </c>
      <c r="F61" s="163">
        <f t="shared" si="27"/>
        <v>0</v>
      </c>
      <c r="G61" s="166"/>
      <c r="H61" s="163"/>
      <c r="I61" s="163"/>
      <c r="J61" s="163"/>
      <c r="K61" s="163">
        <f t="shared" si="28"/>
        <v>633000</v>
      </c>
      <c r="L61" s="163">
        <f t="shared" si="6"/>
        <v>633000</v>
      </c>
      <c r="M61" s="163"/>
      <c r="N61" s="163">
        <f>[2]บริหารจัดการพ!AQ21</f>
        <v>423000</v>
      </c>
      <c r="O61" s="163">
        <f>[2]บริหารจัดการพ!AQ39</f>
        <v>210000</v>
      </c>
      <c r="P61" s="163"/>
      <c r="Q61" s="163">
        <f t="shared" si="29"/>
        <v>0</v>
      </c>
      <c r="R61" s="163"/>
      <c r="S61" s="163"/>
      <c r="T61" s="163"/>
      <c r="U61" s="163"/>
      <c r="V61" s="163">
        <f t="shared" si="7"/>
        <v>0</v>
      </c>
      <c r="W61" s="163"/>
      <c r="X61" s="163"/>
      <c r="Y61" s="163">
        <f t="shared" si="8"/>
        <v>7880900</v>
      </c>
      <c r="Z61" s="163">
        <f>[2]บริหารจัดการพ!AQ308</f>
        <v>7880900</v>
      </c>
      <c r="AA61" s="163"/>
      <c r="AB61" s="163">
        <f t="shared" si="9"/>
        <v>3834000</v>
      </c>
      <c r="AC61" s="163">
        <f>[2]บริหารจัดการพ!AQ314</f>
        <v>3834000</v>
      </c>
      <c r="AD61" s="163"/>
      <c r="AE61" s="164"/>
    </row>
    <row r="62" spans="1:32" s="114" customFormat="1" ht="21" x14ac:dyDescent="0.3">
      <c r="A62" s="311" t="s">
        <v>103</v>
      </c>
      <c r="B62" s="312" t="s">
        <v>104</v>
      </c>
      <c r="C62" s="345" t="s">
        <v>335</v>
      </c>
      <c r="D62" s="354">
        <f t="shared" si="25"/>
        <v>420000</v>
      </c>
      <c r="E62" s="140">
        <f t="shared" si="26"/>
        <v>420000</v>
      </c>
      <c r="F62" s="141">
        <f t="shared" si="27"/>
        <v>0</v>
      </c>
      <c r="G62" s="140"/>
      <c r="H62" s="141"/>
      <c r="I62" s="141"/>
      <c r="J62" s="141"/>
      <c r="K62" s="141">
        <f t="shared" si="28"/>
        <v>420000</v>
      </c>
      <c r="L62" s="141">
        <f t="shared" si="6"/>
        <v>420000</v>
      </c>
      <c r="M62" s="141">
        <f>[2]บริหารจัดการพ!AW16</f>
        <v>100000</v>
      </c>
      <c r="N62" s="141">
        <f>[2]บริหารจัดการพ!AW21</f>
        <v>200000</v>
      </c>
      <c r="O62" s="141">
        <f>[2]บริหารจัดการพ!AW39</f>
        <v>120000</v>
      </c>
      <c r="P62" s="141"/>
      <c r="Q62" s="141">
        <f t="shared" si="29"/>
        <v>0</v>
      </c>
      <c r="R62" s="141"/>
      <c r="S62" s="141"/>
      <c r="T62" s="141"/>
      <c r="U62" s="141"/>
      <c r="V62" s="141">
        <f t="shared" si="7"/>
        <v>0</v>
      </c>
      <c r="W62" s="141"/>
      <c r="X62" s="141"/>
      <c r="Y62" s="141">
        <f t="shared" si="8"/>
        <v>0</v>
      </c>
      <c r="Z62" s="141">
        <f>[4]บริหารจัดการ!AT$370</f>
        <v>0</v>
      </c>
      <c r="AA62" s="141"/>
      <c r="AB62" s="141">
        <f t="shared" si="9"/>
        <v>0</v>
      </c>
      <c r="AC62" s="141">
        <f>[4]บริหารจัดการ!AR$376</f>
        <v>0</v>
      </c>
      <c r="AD62" s="141"/>
      <c r="AE62" s="126"/>
    </row>
    <row r="63" spans="1:32" s="114" customFormat="1" ht="21" x14ac:dyDescent="0.3">
      <c r="A63" s="311" t="s">
        <v>105</v>
      </c>
      <c r="B63" s="312" t="s">
        <v>106</v>
      </c>
      <c r="C63" s="345" t="s">
        <v>339</v>
      </c>
      <c r="D63" s="354">
        <f t="shared" si="25"/>
        <v>762500</v>
      </c>
      <c r="E63" s="140">
        <f t="shared" si="26"/>
        <v>762500</v>
      </c>
      <c r="F63" s="141">
        <f t="shared" si="27"/>
        <v>0</v>
      </c>
      <c r="G63" s="140"/>
      <c r="H63" s="141"/>
      <c r="I63" s="141"/>
      <c r="J63" s="141"/>
      <c r="K63" s="141">
        <f t="shared" si="28"/>
        <v>762500</v>
      </c>
      <c r="L63" s="141">
        <f t="shared" si="6"/>
        <v>762500</v>
      </c>
      <c r="M63" s="141">
        <f>[2]บริหารจัดการพ!BC16</f>
        <v>0</v>
      </c>
      <c r="N63" s="141">
        <f>[2]บริหารจัดการพ!BC21</f>
        <v>400000</v>
      </c>
      <c r="O63" s="141">
        <f>[2]บริหารจัดการพ!BC39</f>
        <v>362500</v>
      </c>
      <c r="P63" s="141"/>
      <c r="Q63" s="141">
        <f t="shared" si="29"/>
        <v>0</v>
      </c>
      <c r="R63" s="141"/>
      <c r="S63" s="141"/>
      <c r="T63" s="141"/>
      <c r="U63" s="141"/>
      <c r="V63" s="141">
        <f t="shared" si="7"/>
        <v>0</v>
      </c>
      <c r="W63" s="141"/>
      <c r="X63" s="141"/>
      <c r="Y63" s="141">
        <f t="shared" si="8"/>
        <v>0</v>
      </c>
      <c r="Z63" s="141">
        <f>[4]บริหารจัดการ!AZ$370</f>
        <v>0</v>
      </c>
      <c r="AA63" s="141"/>
      <c r="AB63" s="141">
        <f t="shared" si="9"/>
        <v>0</v>
      </c>
      <c r="AC63" s="141">
        <f>[4]บริหารจัดการ!AX$376</f>
        <v>0</v>
      </c>
      <c r="AD63" s="141"/>
      <c r="AE63" s="126"/>
    </row>
    <row r="64" spans="1:32" s="114" customFormat="1" ht="21" x14ac:dyDescent="0.3">
      <c r="A64" s="311" t="s">
        <v>107</v>
      </c>
      <c r="B64" s="312" t="s">
        <v>108</v>
      </c>
      <c r="C64" s="345" t="s">
        <v>340</v>
      </c>
      <c r="D64" s="354">
        <f t="shared" si="25"/>
        <v>3305300</v>
      </c>
      <c r="E64" s="140">
        <f t="shared" si="26"/>
        <v>3305300</v>
      </c>
      <c r="F64" s="141">
        <f t="shared" si="27"/>
        <v>0</v>
      </c>
      <c r="G64" s="140"/>
      <c r="H64" s="141"/>
      <c r="I64" s="141"/>
      <c r="J64" s="141"/>
      <c r="K64" s="141">
        <f t="shared" si="28"/>
        <v>3305300</v>
      </c>
      <c r="L64" s="141">
        <f t="shared" si="6"/>
        <v>3305300</v>
      </c>
      <c r="M64" s="141">
        <f>[2]บริหารจัดการพ!BG16</f>
        <v>0</v>
      </c>
      <c r="N64" s="141">
        <f>[2]บริหารจัดการพ!BI21</f>
        <v>2950000</v>
      </c>
      <c r="O64" s="141">
        <f>[2]บริหารจัดการพ!BI39</f>
        <v>355300</v>
      </c>
      <c r="P64" s="141">
        <f>[2]บริหารจัดการพ!AC56</f>
        <v>0</v>
      </c>
      <c r="Q64" s="141">
        <f t="shared" si="29"/>
        <v>0</v>
      </c>
      <c r="R64" s="141"/>
      <c r="S64" s="141"/>
      <c r="T64" s="141"/>
      <c r="U64" s="141"/>
      <c r="V64" s="141">
        <f t="shared" si="7"/>
        <v>0</v>
      </c>
      <c r="W64" s="141">
        <f>[2]บริหารจัดการพ!BG58</f>
        <v>0</v>
      </c>
      <c r="X64" s="141"/>
      <c r="Y64" s="141">
        <f t="shared" si="8"/>
        <v>0</v>
      </c>
      <c r="Z64" s="141">
        <f>[4]บริหารจัดการ!BF$370</f>
        <v>0</v>
      </c>
      <c r="AA64" s="141"/>
      <c r="AB64" s="141">
        <f t="shared" si="9"/>
        <v>0</v>
      </c>
      <c r="AC64" s="141">
        <f>[4]บริหารจัดการ!BF$376</f>
        <v>0</v>
      </c>
      <c r="AD64" s="141"/>
      <c r="AE64" s="126"/>
    </row>
    <row r="65" spans="1:173" s="114" customFormat="1" ht="21" hidden="1" x14ac:dyDescent="0.3">
      <c r="A65" s="311" t="s">
        <v>109</v>
      </c>
      <c r="B65" s="317" t="s">
        <v>110</v>
      </c>
      <c r="C65" s="347" t="s">
        <v>111</v>
      </c>
      <c r="D65" s="368">
        <f t="shared" si="25"/>
        <v>0</v>
      </c>
      <c r="E65" s="173">
        <f t="shared" si="26"/>
        <v>0</v>
      </c>
      <c r="F65" s="174">
        <f t="shared" si="27"/>
        <v>0</v>
      </c>
      <c r="G65" s="173"/>
      <c r="H65" s="174"/>
      <c r="I65" s="174"/>
      <c r="J65" s="174"/>
      <c r="K65" s="174">
        <f t="shared" si="28"/>
        <v>0</v>
      </c>
      <c r="L65" s="174">
        <f t="shared" si="6"/>
        <v>0</v>
      </c>
      <c r="M65" s="174"/>
      <c r="N65" s="174"/>
      <c r="O65" s="174"/>
      <c r="P65" s="174"/>
      <c r="Q65" s="174">
        <f t="shared" si="29"/>
        <v>0</v>
      </c>
      <c r="R65" s="174"/>
      <c r="S65" s="174"/>
      <c r="T65" s="174"/>
      <c r="U65" s="174"/>
      <c r="V65" s="174">
        <f t="shared" si="7"/>
        <v>0</v>
      </c>
      <c r="W65" s="141">
        <f>[2]บริหารจัดการพ!BG59</f>
        <v>0</v>
      </c>
      <c r="X65" s="174"/>
      <c r="Y65" s="174">
        <f t="shared" si="8"/>
        <v>0</v>
      </c>
      <c r="Z65" s="174">
        <f>[4]บริหารจัดการ!BR$370</f>
        <v>0</v>
      </c>
      <c r="AA65" s="174"/>
      <c r="AB65" s="174">
        <f t="shared" si="9"/>
        <v>0</v>
      </c>
      <c r="AC65" s="174">
        <f>[4]บริหารจัดการ!BR$376</f>
        <v>0</v>
      </c>
      <c r="AD65" s="174"/>
      <c r="AE65" s="175"/>
    </row>
    <row r="66" spans="1:173" s="165" customFormat="1" ht="21" x14ac:dyDescent="0.3">
      <c r="A66" s="311" t="s">
        <v>112</v>
      </c>
      <c r="B66" s="312" t="s">
        <v>113</v>
      </c>
      <c r="C66" s="347" t="s">
        <v>352</v>
      </c>
      <c r="D66" s="354">
        <v>11681900</v>
      </c>
      <c r="E66" s="166" t="e">
        <f t="shared" si="26"/>
        <v>#REF!</v>
      </c>
      <c r="F66" s="163">
        <f t="shared" si="27"/>
        <v>4347700</v>
      </c>
      <c r="G66" s="166"/>
      <c r="H66" s="163"/>
      <c r="I66" s="163"/>
      <c r="J66" s="163"/>
      <c r="K66" s="163" t="e">
        <f t="shared" si="28"/>
        <v>#REF!</v>
      </c>
      <c r="L66" s="163" t="e">
        <f>M66+N66+O66+P66</f>
        <v>#REF!</v>
      </c>
      <c r="M66" s="163"/>
      <c r="N66" s="163" t="e">
        <f>[2]บริหารจัดการพ!BO22+[2]บริหารจัดการพ!BO33+[2]บริหารจัดการพ!BO35+[2]บริหารจัดการพ!BO38</f>
        <v>#REF!</v>
      </c>
      <c r="O66" s="163">
        <f>[2]บริหารจัดการพ!BO40+[2]บริหารจัดการพ!BO41+[2]บริหารจัดการพ!BO46</f>
        <v>1500000</v>
      </c>
      <c r="P66" s="163"/>
      <c r="Q66" s="163">
        <f t="shared" si="29"/>
        <v>4347700</v>
      </c>
      <c r="R66" s="163"/>
      <c r="S66" s="163">
        <f>[2]บริหารจัดการพ!BO36+[2]บริหารจัดการพ!BO37</f>
        <v>4347700</v>
      </c>
      <c r="T66" s="163"/>
      <c r="U66" s="163"/>
      <c r="V66" s="163">
        <f t="shared" si="7"/>
        <v>0</v>
      </c>
      <c r="W66" s="163">
        <f>[3]พัฒนาระบบ!V$69</f>
        <v>0</v>
      </c>
      <c r="X66" s="163">
        <f>[3]พัฒนาระบบ!V$207</f>
        <v>0</v>
      </c>
      <c r="Y66" s="163">
        <f t="shared" si="8"/>
        <v>0</v>
      </c>
      <c r="Z66" s="163">
        <f>[3]พัฒนาระบบ!V$291</f>
        <v>0</v>
      </c>
      <c r="AA66" s="163"/>
      <c r="AB66" s="163">
        <f t="shared" si="9"/>
        <v>0</v>
      </c>
      <c r="AC66" s="163">
        <f>[3]พัฒนาระบบ!V$296</f>
        <v>0</v>
      </c>
      <c r="AD66" s="163"/>
      <c r="AE66" s="164"/>
    </row>
    <row r="67" spans="1:173" s="165" customFormat="1" ht="21" x14ac:dyDescent="0.3">
      <c r="A67" s="311" t="s">
        <v>114</v>
      </c>
      <c r="B67" s="316" t="s">
        <v>115</v>
      </c>
      <c r="C67" s="345" t="s">
        <v>332</v>
      </c>
      <c r="D67" s="354">
        <f t="shared" si="25"/>
        <v>1290000</v>
      </c>
      <c r="E67" s="166">
        <f t="shared" si="26"/>
        <v>1290000</v>
      </c>
      <c r="F67" s="163">
        <f t="shared" si="27"/>
        <v>0</v>
      </c>
      <c r="G67" s="166"/>
      <c r="H67" s="163"/>
      <c r="I67" s="163"/>
      <c r="J67" s="163"/>
      <c r="K67" s="163">
        <f t="shared" si="28"/>
        <v>1290000</v>
      </c>
      <c r="L67" s="163">
        <f>M67+N67+O67+P67</f>
        <v>1290000</v>
      </c>
      <c r="M67" s="163"/>
      <c r="N67" s="163">
        <f>[2]บริหารจัดการพ!BU21</f>
        <v>1142500</v>
      </c>
      <c r="O67" s="163">
        <f>[2]บริหารจัดการพ!BU39</f>
        <v>147500</v>
      </c>
      <c r="P67" s="163"/>
      <c r="Q67" s="163">
        <f t="shared" si="29"/>
        <v>0</v>
      </c>
      <c r="R67" s="163"/>
      <c r="S67" s="163"/>
      <c r="T67" s="163"/>
      <c r="U67" s="163"/>
      <c r="V67" s="163">
        <f t="shared" si="7"/>
        <v>0</v>
      </c>
      <c r="W67" s="163">
        <f>[2]บริหารจัดการพ!BU58</f>
        <v>0</v>
      </c>
      <c r="X67" s="163">
        <f>[3]พัฒนาระบบ!AB$207</f>
        <v>0</v>
      </c>
      <c r="Y67" s="163">
        <f t="shared" si="8"/>
        <v>0</v>
      </c>
      <c r="Z67" s="163">
        <f>[3]พัฒนาระบบ!AB$291</f>
        <v>0</v>
      </c>
      <c r="AA67" s="163"/>
      <c r="AB67" s="163">
        <f t="shared" si="9"/>
        <v>0</v>
      </c>
      <c r="AC67" s="163">
        <f>[3]พัฒนาระบบ!AB$296</f>
        <v>0</v>
      </c>
      <c r="AD67" s="163"/>
      <c r="AE67" s="164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  <c r="AU67" s="176"/>
      <c r="AV67" s="176"/>
      <c r="AW67" s="176"/>
      <c r="AX67" s="176"/>
      <c r="AY67" s="176"/>
      <c r="AZ67" s="176"/>
      <c r="BA67" s="176"/>
      <c r="BB67" s="176"/>
      <c r="BC67" s="176"/>
      <c r="BD67" s="176"/>
      <c r="BE67" s="176"/>
      <c r="BF67" s="176"/>
      <c r="BG67" s="176"/>
      <c r="BH67" s="176"/>
      <c r="BI67" s="176"/>
      <c r="BJ67" s="176"/>
      <c r="BK67" s="176"/>
      <c r="BL67" s="176"/>
      <c r="BM67" s="176"/>
      <c r="BN67" s="176"/>
      <c r="BO67" s="176"/>
      <c r="BP67" s="176"/>
      <c r="BQ67" s="176"/>
      <c r="BR67" s="176"/>
      <c r="BS67" s="176"/>
      <c r="BT67" s="176"/>
      <c r="BU67" s="176"/>
      <c r="BV67" s="176"/>
      <c r="BW67" s="176"/>
      <c r="BX67" s="176"/>
      <c r="BY67" s="176"/>
      <c r="BZ67" s="176"/>
      <c r="CA67" s="176"/>
      <c r="CB67" s="176"/>
      <c r="CC67" s="176"/>
      <c r="CD67" s="176"/>
      <c r="CE67" s="176"/>
      <c r="CF67" s="176"/>
      <c r="CG67" s="176"/>
      <c r="CH67" s="176"/>
      <c r="CI67" s="176"/>
      <c r="CJ67" s="176"/>
      <c r="CK67" s="176"/>
      <c r="CL67" s="176"/>
      <c r="CM67" s="176"/>
      <c r="CN67" s="176"/>
      <c r="CO67" s="176"/>
      <c r="CP67" s="176"/>
      <c r="CQ67" s="176"/>
      <c r="CR67" s="176"/>
      <c r="CS67" s="176"/>
      <c r="CT67" s="176"/>
      <c r="CU67" s="176"/>
      <c r="CV67" s="176"/>
      <c r="CW67" s="176"/>
      <c r="CX67" s="176"/>
      <c r="CY67" s="176"/>
      <c r="CZ67" s="176"/>
      <c r="DA67" s="176"/>
      <c r="DB67" s="176"/>
      <c r="DC67" s="176"/>
      <c r="DD67" s="176"/>
      <c r="DE67" s="176"/>
      <c r="DF67" s="176"/>
      <c r="DG67" s="176"/>
      <c r="DH67" s="176"/>
      <c r="DI67" s="176"/>
      <c r="DJ67" s="176"/>
      <c r="DK67" s="176"/>
      <c r="DL67" s="176"/>
      <c r="DM67" s="176"/>
      <c r="DN67" s="176"/>
      <c r="DO67" s="176"/>
      <c r="DP67" s="176"/>
      <c r="DQ67" s="176"/>
      <c r="DR67" s="176"/>
      <c r="DS67" s="176"/>
      <c r="DT67" s="176"/>
      <c r="DU67" s="176"/>
      <c r="DV67" s="176"/>
      <c r="DW67" s="176"/>
      <c r="DX67" s="176"/>
      <c r="DY67" s="176"/>
      <c r="DZ67" s="176"/>
      <c r="EA67" s="176"/>
      <c r="EB67" s="176"/>
      <c r="EC67" s="176"/>
      <c r="ED67" s="176"/>
      <c r="EE67" s="176"/>
      <c r="EF67" s="176"/>
      <c r="EG67" s="176"/>
      <c r="EH67" s="176"/>
      <c r="EI67" s="176"/>
      <c r="EJ67" s="176"/>
      <c r="EK67" s="176"/>
      <c r="EL67" s="176"/>
      <c r="EM67" s="176"/>
      <c r="EN67" s="176"/>
      <c r="EO67" s="176"/>
      <c r="EP67" s="176"/>
      <c r="EQ67" s="176"/>
      <c r="ER67" s="176"/>
      <c r="ES67" s="176"/>
      <c r="ET67" s="176"/>
      <c r="EU67" s="176"/>
      <c r="EV67" s="176"/>
      <c r="EW67" s="176"/>
      <c r="EX67" s="176"/>
      <c r="EY67" s="176"/>
      <c r="EZ67" s="176"/>
      <c r="FA67" s="176"/>
      <c r="FB67" s="176"/>
      <c r="FC67" s="176"/>
      <c r="FD67" s="176"/>
      <c r="FE67" s="176"/>
      <c r="FF67" s="176"/>
      <c r="FG67" s="176"/>
      <c r="FH67" s="176"/>
      <c r="FI67" s="176"/>
      <c r="FJ67" s="176"/>
      <c r="FK67" s="176"/>
      <c r="FL67" s="176"/>
      <c r="FM67" s="176"/>
      <c r="FN67" s="176"/>
      <c r="FO67" s="176"/>
      <c r="FP67" s="176"/>
      <c r="FQ67" s="176"/>
    </row>
    <row r="68" spans="1:173" s="114" customFormat="1" ht="25.15" customHeight="1" x14ac:dyDescent="0.3">
      <c r="A68" s="311" t="s">
        <v>116</v>
      </c>
      <c r="B68" s="317" t="s">
        <v>117</v>
      </c>
      <c r="C68" s="347"/>
      <c r="D68" s="368">
        <f t="shared" ref="D68:AD68" si="30">D69+D70+D71+D72</f>
        <v>143788500</v>
      </c>
      <c r="E68" s="295">
        <f t="shared" si="30"/>
        <v>0</v>
      </c>
      <c r="F68" s="172">
        <f t="shared" si="30"/>
        <v>143788500</v>
      </c>
      <c r="G68" s="172">
        <f t="shared" si="30"/>
        <v>0</v>
      </c>
      <c r="H68" s="172">
        <f t="shared" si="30"/>
        <v>0</v>
      </c>
      <c r="I68" s="172">
        <f t="shared" si="30"/>
        <v>0</v>
      </c>
      <c r="J68" s="172">
        <f t="shared" si="30"/>
        <v>0</v>
      </c>
      <c r="K68" s="172">
        <f t="shared" si="30"/>
        <v>0</v>
      </c>
      <c r="L68" s="172">
        <f t="shared" si="30"/>
        <v>0</v>
      </c>
      <c r="M68" s="172">
        <f t="shared" si="30"/>
        <v>0</v>
      </c>
      <c r="N68" s="172">
        <f t="shared" si="30"/>
        <v>0</v>
      </c>
      <c r="O68" s="172">
        <f t="shared" si="30"/>
        <v>0</v>
      </c>
      <c r="P68" s="172">
        <f t="shared" si="30"/>
        <v>0</v>
      </c>
      <c r="Q68" s="172">
        <f t="shared" si="30"/>
        <v>0</v>
      </c>
      <c r="R68" s="172">
        <f t="shared" si="30"/>
        <v>0</v>
      </c>
      <c r="S68" s="172">
        <f t="shared" si="30"/>
        <v>0</v>
      </c>
      <c r="T68" s="172">
        <f t="shared" si="30"/>
        <v>0</v>
      </c>
      <c r="U68" s="172">
        <f t="shared" si="30"/>
        <v>0</v>
      </c>
      <c r="V68" s="172">
        <f t="shared" si="30"/>
        <v>143788500</v>
      </c>
      <c r="W68" s="172">
        <f t="shared" si="30"/>
        <v>43811000</v>
      </c>
      <c r="X68" s="172">
        <f t="shared" si="30"/>
        <v>99977500</v>
      </c>
      <c r="Y68" s="172">
        <f t="shared" si="30"/>
        <v>0</v>
      </c>
      <c r="Z68" s="172">
        <f t="shared" si="30"/>
        <v>0</v>
      </c>
      <c r="AA68" s="172">
        <f t="shared" si="30"/>
        <v>0</v>
      </c>
      <c r="AB68" s="172">
        <f t="shared" si="30"/>
        <v>0</v>
      </c>
      <c r="AC68" s="172">
        <f t="shared" si="30"/>
        <v>0</v>
      </c>
      <c r="AD68" s="172">
        <f t="shared" si="30"/>
        <v>0</v>
      </c>
      <c r="AE68" s="175"/>
    </row>
    <row r="69" spans="1:173" s="150" customFormat="1" ht="25.15" customHeight="1" x14ac:dyDescent="0.3">
      <c r="A69" s="314"/>
      <c r="B69" s="318" t="s">
        <v>118</v>
      </c>
      <c r="C69" s="353" t="s">
        <v>336</v>
      </c>
      <c r="D69" s="369">
        <f t="shared" ref="D69:D78" si="31">E69+F69</f>
        <v>81273700</v>
      </c>
      <c r="E69" s="177">
        <f t="shared" ref="E69:E78" si="32">G69+L69+Z69+AC69</f>
        <v>0</v>
      </c>
      <c r="F69" s="178">
        <f t="shared" ref="F69:F78" si="33">Q69+V69+AA69+AD69</f>
        <v>81273700</v>
      </c>
      <c r="G69" s="177"/>
      <c r="H69" s="178"/>
      <c r="I69" s="178"/>
      <c r="J69" s="178"/>
      <c r="K69" s="178">
        <f t="shared" ref="K69:K78" si="34">L69+Q69</f>
        <v>0</v>
      </c>
      <c r="L69" s="178">
        <f t="shared" ref="L69:L78" si="35">M69+N69+O69+P69</f>
        <v>0</v>
      </c>
      <c r="M69" s="178"/>
      <c r="N69" s="178"/>
      <c r="O69" s="178"/>
      <c r="P69" s="178"/>
      <c r="Q69" s="178">
        <f>R69+S69+T69+U69</f>
        <v>0</v>
      </c>
      <c r="R69" s="178"/>
      <c r="S69" s="178"/>
      <c r="T69" s="178"/>
      <c r="U69" s="178"/>
      <c r="V69" s="178">
        <f>W69+X69</f>
        <v>81273700</v>
      </c>
      <c r="W69" s="148">
        <f>[2]บริหารจัดการพ!CA58</f>
        <v>26459000</v>
      </c>
      <c r="X69" s="148">
        <f>[2]บริหารจัดการพ!CA146</f>
        <v>54814700</v>
      </c>
      <c r="Y69" s="178">
        <f>Z69+AA69</f>
        <v>0</v>
      </c>
      <c r="Z69" s="178">
        <f>[4]บริหารจัดการ!BR$370</f>
        <v>0</v>
      </c>
      <c r="AA69" s="178"/>
      <c r="AB69" s="178">
        <f>AC69+AD69</f>
        <v>0</v>
      </c>
      <c r="AC69" s="178">
        <f>[4]บริหารจัดการ!BR$376</f>
        <v>0</v>
      </c>
      <c r="AD69" s="178"/>
      <c r="AE69" s="179"/>
    </row>
    <row r="70" spans="1:173" s="157" customFormat="1" ht="21" x14ac:dyDescent="0.3">
      <c r="A70" s="314"/>
      <c r="B70" s="319" t="s">
        <v>119</v>
      </c>
      <c r="C70" s="351" t="s">
        <v>341</v>
      </c>
      <c r="D70" s="366">
        <f t="shared" si="31"/>
        <v>56446700</v>
      </c>
      <c r="E70" s="153">
        <f t="shared" si="32"/>
        <v>0</v>
      </c>
      <c r="F70" s="154">
        <f t="shared" si="33"/>
        <v>56446700</v>
      </c>
      <c r="G70" s="153"/>
      <c r="H70" s="154"/>
      <c r="I70" s="154"/>
      <c r="J70" s="154"/>
      <c r="K70" s="154">
        <f t="shared" si="34"/>
        <v>0</v>
      </c>
      <c r="L70" s="154">
        <f t="shared" si="35"/>
        <v>0</v>
      </c>
      <c r="M70" s="154"/>
      <c r="N70" s="154"/>
      <c r="O70" s="154"/>
      <c r="P70" s="154"/>
      <c r="Q70" s="154">
        <f>R70+S70+T70+U70</f>
        <v>0</v>
      </c>
      <c r="R70" s="154"/>
      <c r="S70" s="154"/>
      <c r="T70" s="154"/>
      <c r="U70" s="154"/>
      <c r="V70" s="154">
        <f>W70+X70</f>
        <v>56446700</v>
      </c>
      <c r="W70" s="154">
        <f>[2]บริหารจัดการพ!CG58</f>
        <v>17352000</v>
      </c>
      <c r="X70" s="154">
        <f>[2]บริหารจัดการพ!CG146</f>
        <v>39094700</v>
      </c>
      <c r="Y70" s="154">
        <f>Z70+AA70</f>
        <v>0</v>
      </c>
      <c r="Z70" s="154">
        <f>[3]ฟื้นฟู!AL$201</f>
        <v>0</v>
      </c>
      <c r="AA70" s="154"/>
      <c r="AB70" s="154">
        <f>AC70+AD70</f>
        <v>0</v>
      </c>
      <c r="AC70" s="154">
        <v>0</v>
      </c>
      <c r="AD70" s="154"/>
      <c r="AE70" s="155"/>
    </row>
    <row r="71" spans="1:173" s="157" customFormat="1" ht="21" x14ac:dyDescent="0.3">
      <c r="A71" s="314"/>
      <c r="B71" s="319" t="s">
        <v>120</v>
      </c>
      <c r="C71" s="351" t="s">
        <v>342</v>
      </c>
      <c r="D71" s="366">
        <f t="shared" si="31"/>
        <v>3190100</v>
      </c>
      <c r="E71" s="153">
        <f t="shared" si="32"/>
        <v>0</v>
      </c>
      <c r="F71" s="154">
        <f t="shared" si="33"/>
        <v>3190100</v>
      </c>
      <c r="G71" s="153"/>
      <c r="H71" s="154"/>
      <c r="I71" s="154"/>
      <c r="J71" s="154"/>
      <c r="K71" s="154">
        <f t="shared" si="34"/>
        <v>0</v>
      </c>
      <c r="L71" s="154">
        <f t="shared" si="35"/>
        <v>0</v>
      </c>
      <c r="M71" s="154"/>
      <c r="N71" s="154"/>
      <c r="O71" s="154"/>
      <c r="P71" s="154"/>
      <c r="Q71" s="154">
        <f>R71+S71+T71+U71</f>
        <v>0</v>
      </c>
      <c r="R71" s="154"/>
      <c r="S71" s="154"/>
      <c r="T71" s="154"/>
      <c r="U71" s="154"/>
      <c r="V71" s="154">
        <f>W71+X71</f>
        <v>3190100</v>
      </c>
      <c r="W71" s="154"/>
      <c r="X71" s="154">
        <f>[2]บริหารจัดการพ!CM146</f>
        <v>3190100</v>
      </c>
      <c r="Y71" s="154">
        <f>Z71+AA71</f>
        <v>0</v>
      </c>
      <c r="Z71" s="154">
        <f>[3]ฟื้นฟู!AL$201</f>
        <v>0</v>
      </c>
      <c r="AA71" s="154"/>
      <c r="AB71" s="154">
        <f>AC71+AD71</f>
        <v>0</v>
      </c>
      <c r="AC71" s="154">
        <v>0</v>
      </c>
      <c r="AD71" s="154"/>
      <c r="AE71" s="155"/>
    </row>
    <row r="72" spans="1:173" s="157" customFormat="1" ht="21" x14ac:dyDescent="0.3">
      <c r="A72" s="314"/>
      <c r="B72" s="319" t="s">
        <v>121</v>
      </c>
      <c r="C72" s="351" t="s">
        <v>332</v>
      </c>
      <c r="D72" s="366">
        <f t="shared" si="31"/>
        <v>2878000</v>
      </c>
      <c r="E72" s="153">
        <f t="shared" si="32"/>
        <v>0</v>
      </c>
      <c r="F72" s="154">
        <f t="shared" si="33"/>
        <v>2878000</v>
      </c>
      <c r="G72" s="153"/>
      <c r="H72" s="154"/>
      <c r="I72" s="154"/>
      <c r="J72" s="154"/>
      <c r="K72" s="154">
        <f t="shared" si="34"/>
        <v>0</v>
      </c>
      <c r="L72" s="154">
        <f t="shared" si="35"/>
        <v>0</v>
      </c>
      <c r="M72" s="154"/>
      <c r="N72" s="154"/>
      <c r="O72" s="154"/>
      <c r="P72" s="154"/>
      <c r="Q72" s="154">
        <f>R72+S72+T72+U72</f>
        <v>0</v>
      </c>
      <c r="R72" s="154"/>
      <c r="S72" s="154"/>
      <c r="T72" s="154"/>
      <c r="U72" s="154"/>
      <c r="V72" s="154">
        <f>W72+X72</f>
        <v>2878000</v>
      </c>
      <c r="W72" s="154"/>
      <c r="X72" s="154">
        <f>[2]บริหารจัดการพ!CS146</f>
        <v>2878000</v>
      </c>
      <c r="Y72" s="154">
        <f>Z72+AA72</f>
        <v>0</v>
      </c>
      <c r="Z72" s="154">
        <f>[3]ฟื้นฟู!AL$201</f>
        <v>0</v>
      </c>
      <c r="AA72" s="154"/>
      <c r="AB72" s="154">
        <f>AC72+AD72</f>
        <v>0</v>
      </c>
      <c r="AC72" s="154">
        <v>0</v>
      </c>
      <c r="AD72" s="154"/>
      <c r="AE72" s="155"/>
    </row>
    <row r="73" spans="1:173" s="114" customFormat="1" ht="21" x14ac:dyDescent="0.3">
      <c r="A73" s="311" t="s">
        <v>122</v>
      </c>
      <c r="B73" s="312" t="s">
        <v>123</v>
      </c>
      <c r="C73" s="347" t="s">
        <v>343</v>
      </c>
      <c r="D73" s="368">
        <f t="shared" si="31"/>
        <v>192400</v>
      </c>
      <c r="E73" s="173">
        <f t="shared" si="32"/>
        <v>192400</v>
      </c>
      <c r="F73" s="174">
        <f t="shared" si="33"/>
        <v>0</v>
      </c>
      <c r="G73" s="174"/>
      <c r="H73" s="174"/>
      <c r="I73" s="174"/>
      <c r="J73" s="174"/>
      <c r="K73" s="174">
        <f t="shared" si="34"/>
        <v>192400</v>
      </c>
      <c r="L73" s="174">
        <f t="shared" si="35"/>
        <v>192400</v>
      </c>
      <c r="M73" s="141">
        <f>[2]บริหารจัดการพ!DE16</f>
        <v>96400</v>
      </c>
      <c r="N73" s="141">
        <f>[2]บริหารจัดการพ!DE21</f>
        <v>49000</v>
      </c>
      <c r="O73" s="141">
        <f>[2]บริหารจัดการพ!DE39</f>
        <v>47000</v>
      </c>
      <c r="P73" s="174">
        <f>[3]บริหารจัดการ!BX$61</f>
        <v>0</v>
      </c>
      <c r="Q73" s="174">
        <f t="shared" si="29"/>
        <v>0</v>
      </c>
      <c r="R73" s="141"/>
      <c r="S73" s="141"/>
      <c r="T73" s="141"/>
      <c r="U73" s="174"/>
      <c r="V73" s="174">
        <f>W73+X73</f>
        <v>0</v>
      </c>
      <c r="W73" s="174">
        <f>[3]บริหารจัดการ!BX$68</f>
        <v>0</v>
      </c>
      <c r="X73" s="174">
        <f>[3]บริหารจัดการ!BX$242</f>
        <v>0</v>
      </c>
      <c r="Y73" s="174">
        <f>Z73+AA73</f>
        <v>0</v>
      </c>
      <c r="Z73" s="174"/>
      <c r="AA73" s="174"/>
      <c r="AB73" s="174">
        <f>AC73+AD73</f>
        <v>0</v>
      </c>
      <c r="AC73" s="174"/>
      <c r="AD73" s="174"/>
      <c r="AE73" s="175"/>
    </row>
    <row r="74" spans="1:173" s="114" customFormat="1" ht="21" x14ac:dyDescent="0.3">
      <c r="A74" s="287" t="s">
        <v>124</v>
      </c>
      <c r="B74" s="288"/>
      <c r="C74" s="347"/>
      <c r="D74" s="365">
        <f t="shared" si="31"/>
        <v>6426800</v>
      </c>
      <c r="E74" s="180">
        <f t="shared" si="32"/>
        <v>6426800</v>
      </c>
      <c r="F74" s="144">
        <f t="shared" si="33"/>
        <v>0</v>
      </c>
      <c r="G74" s="180">
        <f>SUM(G75:G77)</f>
        <v>0</v>
      </c>
      <c r="H74" s="144">
        <f>SUM(H75:H77)</f>
        <v>0</v>
      </c>
      <c r="I74" s="144">
        <f>SUM(I75:I77)</f>
        <v>0</v>
      </c>
      <c r="J74" s="144">
        <f>SUM(J75:J77)</f>
        <v>0</v>
      </c>
      <c r="K74" s="144">
        <f t="shared" si="34"/>
        <v>6426800</v>
      </c>
      <c r="L74" s="144">
        <f t="shared" si="35"/>
        <v>6426800</v>
      </c>
      <c r="M74" s="144">
        <f>SUM(M75:M77)</f>
        <v>0</v>
      </c>
      <c r="N74" s="144">
        <f>SUM(N75:N77)</f>
        <v>2946800</v>
      </c>
      <c r="O74" s="144">
        <f>SUM(O75:O77)</f>
        <v>3480000</v>
      </c>
      <c r="P74" s="144">
        <f>SUM(P75:P77)</f>
        <v>0</v>
      </c>
      <c r="Q74" s="144">
        <f t="shared" si="29"/>
        <v>0</v>
      </c>
      <c r="R74" s="144">
        <f>SUM(R75:R77)</f>
        <v>0</v>
      </c>
      <c r="S74" s="144">
        <f>SUM(S75:S77)</f>
        <v>0</v>
      </c>
      <c r="T74" s="144">
        <f>SUM(T75:T77)</f>
        <v>0</v>
      </c>
      <c r="U74" s="144">
        <f>SUM(U75:U77)</f>
        <v>0</v>
      </c>
      <c r="V74" s="144">
        <f t="shared" si="7"/>
        <v>0</v>
      </c>
      <c r="W74" s="144">
        <f>SUM(W75:W77)</f>
        <v>0</v>
      </c>
      <c r="X74" s="144">
        <f>SUM(X75:X77)</f>
        <v>0</v>
      </c>
      <c r="Y74" s="144">
        <f t="shared" si="8"/>
        <v>0</v>
      </c>
      <c r="Z74" s="144">
        <f>SUM(Z75:Z77)</f>
        <v>0</v>
      </c>
      <c r="AA74" s="144">
        <f>SUM(AA75:AA77)</f>
        <v>0</v>
      </c>
      <c r="AB74" s="144">
        <f t="shared" si="9"/>
        <v>0</v>
      </c>
      <c r="AC74" s="144">
        <f>SUM(AC75:AC77)</f>
        <v>0</v>
      </c>
      <c r="AD74" s="144">
        <f>SUM(AD75:AD77)</f>
        <v>0</v>
      </c>
      <c r="AE74" s="145"/>
    </row>
    <row r="75" spans="1:173" s="114" customFormat="1" ht="21" x14ac:dyDescent="0.3">
      <c r="A75" s="311" t="s">
        <v>62</v>
      </c>
      <c r="B75" s="312" t="s">
        <v>125</v>
      </c>
      <c r="C75" s="345" t="s">
        <v>344</v>
      </c>
      <c r="D75" s="354">
        <f t="shared" si="31"/>
        <v>5090000</v>
      </c>
      <c r="E75" s="140">
        <f t="shared" si="32"/>
        <v>5090000</v>
      </c>
      <c r="F75" s="141">
        <f t="shared" si="33"/>
        <v>0</v>
      </c>
      <c r="G75" s="140"/>
      <c r="H75" s="141"/>
      <c r="I75" s="141"/>
      <c r="J75" s="141"/>
      <c r="K75" s="141">
        <f t="shared" si="34"/>
        <v>5090000</v>
      </c>
      <c r="L75" s="141">
        <f t="shared" si="35"/>
        <v>5090000</v>
      </c>
      <c r="M75" s="141"/>
      <c r="N75" s="141">
        <f>[2]บริการพ!S19</f>
        <v>2310000</v>
      </c>
      <c r="O75" s="141">
        <f>[2]บริการพ!S27</f>
        <v>2780000</v>
      </c>
      <c r="P75" s="141"/>
      <c r="Q75" s="141">
        <f t="shared" si="29"/>
        <v>0</v>
      </c>
      <c r="R75" s="141"/>
      <c r="S75" s="141"/>
      <c r="T75" s="141"/>
      <c r="U75" s="141"/>
      <c r="V75" s="141">
        <f t="shared" si="7"/>
        <v>0</v>
      </c>
      <c r="W75" s="141">
        <f>[3]บริการ!P$68</f>
        <v>0</v>
      </c>
      <c r="X75" s="141">
        <f>[3]บริการ!P$214</f>
        <v>0</v>
      </c>
      <c r="Y75" s="141">
        <f t="shared" si="8"/>
        <v>0</v>
      </c>
      <c r="Z75" s="141">
        <f>[3]บริการ!P$298</f>
        <v>0</v>
      </c>
      <c r="AA75" s="141"/>
      <c r="AB75" s="141">
        <f t="shared" si="9"/>
        <v>0</v>
      </c>
      <c r="AC75" s="141">
        <f>[3]บริการ!P$303</f>
        <v>0</v>
      </c>
      <c r="AD75" s="141"/>
      <c r="AE75" s="126"/>
    </row>
    <row r="76" spans="1:173" s="114" customFormat="1" ht="21" x14ac:dyDescent="0.3">
      <c r="A76" s="311" t="s">
        <v>126</v>
      </c>
      <c r="B76" s="312" t="s">
        <v>127</v>
      </c>
      <c r="C76" s="345" t="s">
        <v>345</v>
      </c>
      <c r="D76" s="354">
        <f t="shared" si="31"/>
        <v>816800</v>
      </c>
      <c r="E76" s="140">
        <f t="shared" si="32"/>
        <v>816800</v>
      </c>
      <c r="F76" s="141">
        <f t="shared" si="33"/>
        <v>0</v>
      </c>
      <c r="G76" s="140"/>
      <c r="H76" s="141"/>
      <c r="I76" s="141"/>
      <c r="J76" s="141"/>
      <c r="K76" s="141">
        <f t="shared" si="34"/>
        <v>816800</v>
      </c>
      <c r="L76" s="141">
        <f t="shared" si="35"/>
        <v>816800</v>
      </c>
      <c r="M76" s="141"/>
      <c r="N76" s="141">
        <f>[2]บริการพ!Y19</f>
        <v>416800</v>
      </c>
      <c r="O76" s="141">
        <f>[2]บริการพ!Y27</f>
        <v>400000</v>
      </c>
      <c r="P76" s="141"/>
      <c r="Q76" s="141">
        <f t="shared" si="29"/>
        <v>0</v>
      </c>
      <c r="R76" s="141"/>
      <c r="S76" s="141"/>
      <c r="T76" s="141"/>
      <c r="U76" s="141"/>
      <c r="V76" s="141">
        <f>W76+X76</f>
        <v>0</v>
      </c>
      <c r="W76" s="141">
        <f>[3]บริการ!AB$68</f>
        <v>0</v>
      </c>
      <c r="X76" s="141">
        <f>[3]บริการ!AB$214</f>
        <v>0</v>
      </c>
      <c r="Y76" s="141">
        <f>Z76+AA76</f>
        <v>0</v>
      </c>
      <c r="Z76" s="141">
        <f>[3]บริการ!AB$298</f>
        <v>0</v>
      </c>
      <c r="AA76" s="141"/>
      <c r="AB76" s="141">
        <f>AC76+AD76</f>
        <v>0</v>
      </c>
      <c r="AC76" s="141">
        <f>[3]บริการ!AB$303</f>
        <v>0</v>
      </c>
      <c r="AD76" s="141"/>
      <c r="AE76" s="126"/>
    </row>
    <row r="77" spans="1:173" s="114" customFormat="1" ht="21" x14ac:dyDescent="0.3">
      <c r="A77" s="311" t="s">
        <v>128</v>
      </c>
      <c r="B77" s="312" t="s">
        <v>129</v>
      </c>
      <c r="C77" s="345" t="s">
        <v>332</v>
      </c>
      <c r="D77" s="354">
        <f t="shared" si="31"/>
        <v>520000</v>
      </c>
      <c r="E77" s="140">
        <f t="shared" si="32"/>
        <v>520000</v>
      </c>
      <c r="F77" s="141">
        <f t="shared" si="33"/>
        <v>0</v>
      </c>
      <c r="G77" s="140"/>
      <c r="H77" s="141"/>
      <c r="I77" s="141"/>
      <c r="J77" s="141"/>
      <c r="K77" s="141">
        <f t="shared" si="34"/>
        <v>520000</v>
      </c>
      <c r="L77" s="141">
        <f t="shared" si="35"/>
        <v>520000</v>
      </c>
      <c r="M77" s="141"/>
      <c r="N77" s="141">
        <f>[2]บริการพ!AE19</f>
        <v>220000</v>
      </c>
      <c r="O77" s="141">
        <f>[2]บริการพ!AE27</f>
        <v>300000</v>
      </c>
      <c r="P77" s="141"/>
      <c r="Q77" s="141">
        <f t="shared" si="29"/>
        <v>0</v>
      </c>
      <c r="R77" s="141"/>
      <c r="S77" s="141"/>
      <c r="T77" s="141"/>
      <c r="U77" s="141"/>
      <c r="V77" s="141">
        <f>W77+X77</f>
        <v>0</v>
      </c>
      <c r="W77" s="141">
        <f>[3]บริการ!AH$68</f>
        <v>0</v>
      </c>
      <c r="X77" s="141">
        <f>[3]บริการ!AH$214</f>
        <v>0</v>
      </c>
      <c r="Y77" s="141">
        <f>Z77+AA77</f>
        <v>0</v>
      </c>
      <c r="Z77" s="141">
        <f>[3]บริการ!AH$298</f>
        <v>0</v>
      </c>
      <c r="AA77" s="141"/>
      <c r="AB77" s="141">
        <f>AC77+AD77</f>
        <v>0</v>
      </c>
      <c r="AC77" s="141">
        <f>[3]บริการ!AH$303</f>
        <v>0</v>
      </c>
      <c r="AD77" s="141"/>
      <c r="AE77" s="126"/>
    </row>
    <row r="78" spans="1:173" s="114" customFormat="1" ht="21" hidden="1" x14ac:dyDescent="0.3">
      <c r="A78" s="311" t="s">
        <v>130</v>
      </c>
      <c r="B78" s="312" t="s">
        <v>131</v>
      </c>
      <c r="C78" s="345" t="s">
        <v>132</v>
      </c>
      <c r="D78" s="354">
        <f t="shared" si="31"/>
        <v>0</v>
      </c>
      <c r="E78" s="140">
        <f t="shared" si="32"/>
        <v>0</v>
      </c>
      <c r="F78" s="141">
        <f t="shared" si="33"/>
        <v>0</v>
      </c>
      <c r="G78" s="140"/>
      <c r="H78" s="141"/>
      <c r="I78" s="141"/>
      <c r="J78" s="141"/>
      <c r="K78" s="141">
        <f t="shared" si="34"/>
        <v>0</v>
      </c>
      <c r="L78" s="141">
        <f t="shared" si="35"/>
        <v>0</v>
      </c>
      <c r="M78" s="141"/>
      <c r="N78" s="141"/>
      <c r="O78" s="141"/>
      <c r="P78" s="141"/>
      <c r="Q78" s="141">
        <f t="shared" si="29"/>
        <v>0</v>
      </c>
      <c r="R78" s="141"/>
      <c r="S78" s="141"/>
      <c r="T78" s="141"/>
      <c r="U78" s="141"/>
      <c r="V78" s="141">
        <f>W78+X78</f>
        <v>0</v>
      </c>
      <c r="W78" s="141"/>
      <c r="X78" s="141"/>
      <c r="Y78" s="141">
        <f>Z78+AA78</f>
        <v>0</v>
      </c>
      <c r="Z78" s="141"/>
      <c r="AA78" s="141"/>
      <c r="AB78" s="141">
        <f>AC78+AD78</f>
        <v>0</v>
      </c>
      <c r="AC78" s="141"/>
      <c r="AD78" s="141"/>
      <c r="AE78" s="126"/>
    </row>
    <row r="79" spans="1:173" s="114" customFormat="1" ht="21.75" thickBot="1" x14ac:dyDescent="0.35">
      <c r="A79" s="338" t="s">
        <v>133</v>
      </c>
      <c r="B79" s="339"/>
      <c r="C79" s="354"/>
      <c r="D79" s="361">
        <v>1771063600</v>
      </c>
      <c r="E79" s="296" t="e">
        <f t="shared" ref="D79:AD79" si="36">E85+E174</f>
        <v>#REF!</v>
      </c>
      <c r="F79" s="181" t="e">
        <f t="shared" si="36"/>
        <v>#REF!</v>
      </c>
      <c r="G79" s="181">
        <f t="shared" si="36"/>
        <v>0</v>
      </c>
      <c r="H79" s="181">
        <f t="shared" si="36"/>
        <v>0</v>
      </c>
      <c r="I79" s="181">
        <f t="shared" si="36"/>
        <v>0</v>
      </c>
      <c r="J79" s="181">
        <f t="shared" si="36"/>
        <v>0</v>
      </c>
      <c r="K79" s="181" t="e">
        <f t="shared" si="36"/>
        <v>#REF!</v>
      </c>
      <c r="L79" s="181" t="e">
        <f t="shared" si="36"/>
        <v>#REF!</v>
      </c>
      <c r="M79" s="181" t="e">
        <f t="shared" si="36"/>
        <v>#REF!</v>
      </c>
      <c r="N79" s="181">
        <f t="shared" si="36"/>
        <v>510615500.05010003</v>
      </c>
      <c r="O79" s="181" t="e">
        <f t="shared" si="36"/>
        <v>#REF!</v>
      </c>
      <c r="P79" s="181" t="e">
        <f t="shared" si="36"/>
        <v>#REF!</v>
      </c>
      <c r="Q79" s="181">
        <f t="shared" si="36"/>
        <v>180239000</v>
      </c>
      <c r="R79" s="181">
        <f t="shared" si="36"/>
        <v>0</v>
      </c>
      <c r="S79" s="181">
        <f t="shared" si="36"/>
        <v>119122200</v>
      </c>
      <c r="T79" s="181">
        <f t="shared" si="36"/>
        <v>61116800</v>
      </c>
      <c r="U79" s="181">
        <f t="shared" si="36"/>
        <v>0</v>
      </c>
      <c r="V79" s="181" t="e">
        <f t="shared" si="36"/>
        <v>#REF!</v>
      </c>
      <c r="W79" s="181" t="e">
        <f t="shared" si="36"/>
        <v>#REF!</v>
      </c>
      <c r="X79" s="181" t="e">
        <f t="shared" si="36"/>
        <v>#REF!</v>
      </c>
      <c r="Y79" s="181">
        <f t="shared" si="36"/>
        <v>81738000</v>
      </c>
      <c r="Z79" s="181">
        <f t="shared" si="36"/>
        <v>0</v>
      </c>
      <c r="AA79" s="181">
        <f t="shared" si="36"/>
        <v>81738000</v>
      </c>
      <c r="AB79" s="181">
        <f t="shared" si="36"/>
        <v>61817000</v>
      </c>
      <c r="AC79" s="181">
        <f t="shared" si="36"/>
        <v>0</v>
      </c>
      <c r="AD79" s="181">
        <f t="shared" si="36"/>
        <v>61817000</v>
      </c>
      <c r="AE79" s="130"/>
      <c r="AF79" s="131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  <c r="BJ79" s="132"/>
      <c r="BK79" s="132"/>
      <c r="BL79" s="132"/>
      <c r="BM79" s="132"/>
      <c r="BN79" s="132"/>
      <c r="BO79" s="132"/>
      <c r="BP79" s="132"/>
      <c r="BQ79" s="132"/>
      <c r="BR79" s="132"/>
      <c r="BS79" s="132"/>
      <c r="BT79" s="132"/>
      <c r="BU79" s="132"/>
      <c r="BV79" s="132"/>
      <c r="BW79" s="132"/>
      <c r="BX79" s="132"/>
      <c r="BY79" s="132"/>
      <c r="BZ79" s="132"/>
      <c r="CA79" s="132"/>
      <c r="CB79" s="132"/>
      <c r="CC79" s="132"/>
      <c r="CD79" s="132"/>
      <c r="CE79" s="132"/>
      <c r="CF79" s="132"/>
      <c r="CG79" s="132"/>
      <c r="CH79" s="132"/>
      <c r="CI79" s="132"/>
      <c r="CJ79" s="132"/>
      <c r="CK79" s="132"/>
      <c r="CL79" s="132"/>
      <c r="CM79" s="132"/>
      <c r="CN79" s="132"/>
      <c r="CO79" s="132"/>
      <c r="CP79" s="132"/>
      <c r="CQ79" s="132"/>
      <c r="CR79" s="132"/>
      <c r="CS79" s="132"/>
      <c r="CT79" s="132"/>
      <c r="CU79" s="132"/>
      <c r="CV79" s="132"/>
      <c r="CW79" s="132"/>
      <c r="CX79" s="132"/>
      <c r="CY79" s="132"/>
      <c r="CZ79" s="132"/>
      <c r="DA79" s="132"/>
      <c r="DB79" s="132"/>
      <c r="DC79" s="132"/>
      <c r="DD79" s="132"/>
      <c r="DE79" s="132"/>
      <c r="DF79" s="132"/>
      <c r="DG79" s="132"/>
      <c r="DH79" s="132"/>
      <c r="DI79" s="132"/>
      <c r="DJ79" s="132"/>
      <c r="DK79" s="132"/>
      <c r="DL79" s="132"/>
      <c r="DM79" s="132"/>
      <c r="DN79" s="132"/>
      <c r="DO79" s="132"/>
      <c r="DP79" s="132"/>
      <c r="DQ79" s="132"/>
      <c r="DR79" s="132"/>
      <c r="DS79" s="132"/>
      <c r="DT79" s="132"/>
      <c r="DU79" s="132"/>
      <c r="DV79" s="132"/>
      <c r="DW79" s="132"/>
      <c r="DX79" s="132"/>
      <c r="DY79" s="132"/>
      <c r="DZ79" s="132"/>
      <c r="EA79" s="132"/>
      <c r="EB79" s="132"/>
      <c r="EC79" s="132"/>
      <c r="ED79" s="132"/>
      <c r="EE79" s="132"/>
      <c r="EF79" s="132"/>
      <c r="EG79" s="132"/>
      <c r="EH79" s="132"/>
      <c r="EI79" s="132"/>
      <c r="EJ79" s="132"/>
      <c r="EK79" s="132"/>
      <c r="EL79" s="132"/>
      <c r="EM79" s="132"/>
      <c r="EN79" s="132"/>
      <c r="EO79" s="132"/>
      <c r="EP79" s="132"/>
      <c r="EQ79" s="132"/>
      <c r="ER79" s="132"/>
      <c r="ES79" s="132"/>
      <c r="ET79" s="132"/>
      <c r="EU79" s="132"/>
      <c r="EV79" s="132"/>
      <c r="EW79" s="132"/>
      <c r="EX79" s="132"/>
      <c r="EY79" s="132"/>
      <c r="EZ79" s="132"/>
      <c r="FA79" s="132"/>
      <c r="FB79" s="132"/>
      <c r="FC79" s="132"/>
      <c r="FD79" s="132"/>
      <c r="FE79" s="132"/>
      <c r="FF79" s="132"/>
      <c r="FG79" s="132"/>
      <c r="FH79" s="132"/>
      <c r="FI79" s="132"/>
      <c r="FJ79" s="132"/>
      <c r="FK79" s="132"/>
      <c r="FL79" s="132"/>
      <c r="FM79" s="132"/>
      <c r="FN79" s="132"/>
      <c r="FO79" s="132"/>
      <c r="FP79" s="132"/>
      <c r="FQ79" s="132"/>
    </row>
    <row r="80" spans="1:173" s="114" customFormat="1" ht="21" hidden="1" x14ac:dyDescent="0.3">
      <c r="A80" s="344" t="s">
        <v>134</v>
      </c>
      <c r="B80" s="321" t="s">
        <v>135</v>
      </c>
      <c r="C80" s="345" t="s">
        <v>51</v>
      </c>
      <c r="D80" s="368" t="e">
        <f>E80+F80</f>
        <v>#REF!</v>
      </c>
      <c r="E80" s="182">
        <f>G80+L80+Z80+AC80</f>
        <v>0</v>
      </c>
      <c r="F80" s="182" t="e">
        <f>Q80+V80+AA80+AD80</f>
        <v>#REF!</v>
      </c>
      <c r="G80" s="182"/>
      <c r="H80" s="182"/>
      <c r="I80" s="182"/>
      <c r="J80" s="182"/>
      <c r="K80" s="182" t="e">
        <f>L80+Q80</f>
        <v>#REF!</v>
      </c>
      <c r="L80" s="182">
        <f>M80+N80+O80+P80</f>
        <v>0</v>
      </c>
      <c r="M80" s="182">
        <f>[3]ภาคีเครือข่าย!I10</f>
        <v>0</v>
      </c>
      <c r="N80" s="182">
        <f>[3]ภาคีเครือข่าย!I18</f>
        <v>0</v>
      </c>
      <c r="O80" s="182">
        <f>[3]ภาคีเครือข่าย!I33</f>
        <v>0</v>
      </c>
      <c r="P80" s="182">
        <f>[3]ภาคีเครือข่าย!I44</f>
        <v>0</v>
      </c>
      <c r="Q80" s="182" t="e">
        <f>R80+S80+T80+U80</f>
        <v>#REF!</v>
      </c>
      <c r="R80" s="182" t="e">
        <f>[3]ภาคีเครือข่าย!N10</f>
        <v>#REF!</v>
      </c>
      <c r="S80" s="182" t="e">
        <f>[3]ภาคีเครือข่าย!N18</f>
        <v>#REF!</v>
      </c>
      <c r="T80" s="182" t="e">
        <f>[3]ภาคีเครือข่าย!N33</f>
        <v>#REF!</v>
      </c>
      <c r="U80" s="182" t="e">
        <f>[3]ภาคีเครือข่าย!N44</f>
        <v>#REF!</v>
      </c>
      <c r="V80" s="182">
        <f>W80+X80</f>
        <v>0</v>
      </c>
      <c r="W80" s="182">
        <f>[3]ภาคีเครือข่าย!I51</f>
        <v>0</v>
      </c>
      <c r="X80" s="182">
        <f>[3]ภาคีเครือข่าย!I132</f>
        <v>0</v>
      </c>
      <c r="Y80" s="182">
        <f>Z80+AA80</f>
        <v>0</v>
      </c>
      <c r="Z80" s="182">
        <f>[3]ภาคีเครือข่าย!I179</f>
        <v>0</v>
      </c>
      <c r="AA80" s="182"/>
      <c r="AB80" s="182">
        <f>AC80+AD80</f>
        <v>0</v>
      </c>
      <c r="AC80" s="182">
        <f>[3]ภาคีเครือข่าย!I183</f>
        <v>0</v>
      </c>
      <c r="AD80" s="182"/>
      <c r="AE80" s="146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2"/>
      <c r="CQ80" s="132"/>
      <c r="CR80" s="132"/>
      <c r="CS80" s="132"/>
      <c r="CT80" s="132"/>
      <c r="CU80" s="132"/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/>
      <c r="DI80" s="132"/>
      <c r="DJ80" s="132"/>
      <c r="DK80" s="132"/>
      <c r="DL80" s="132"/>
      <c r="DM80" s="132"/>
      <c r="DN80" s="132"/>
      <c r="DO80" s="132"/>
      <c r="DP80" s="132"/>
      <c r="DQ80" s="132"/>
      <c r="DR80" s="132"/>
      <c r="DS80" s="132"/>
      <c r="DT80" s="132"/>
      <c r="DU80" s="132"/>
      <c r="DV80" s="132"/>
      <c r="DW80" s="132"/>
      <c r="DX80" s="132"/>
      <c r="DY80" s="132"/>
      <c r="DZ80" s="132"/>
      <c r="EA80" s="132"/>
      <c r="EB80" s="132"/>
      <c r="EC80" s="132"/>
      <c r="ED80" s="132"/>
      <c r="EE80" s="132"/>
      <c r="EF80" s="132"/>
      <c r="EG80" s="132"/>
      <c r="EH80" s="132"/>
      <c r="EI80" s="132"/>
      <c r="EJ80" s="132"/>
      <c r="EK80" s="132"/>
      <c r="EL80" s="132"/>
      <c r="EM80" s="132"/>
      <c r="EN80" s="132"/>
      <c r="EO80" s="132"/>
      <c r="EP80" s="132"/>
      <c r="EQ80" s="132"/>
      <c r="ER80" s="132"/>
      <c r="ES80" s="132"/>
      <c r="ET80" s="132"/>
      <c r="EU80" s="132"/>
      <c r="EV80" s="132"/>
      <c r="EW80" s="132"/>
      <c r="EX80" s="132"/>
      <c r="EY80" s="132"/>
      <c r="EZ80" s="132"/>
      <c r="FA80" s="132"/>
      <c r="FB80" s="132"/>
      <c r="FC80" s="132"/>
      <c r="FD80" s="132"/>
      <c r="FE80" s="132"/>
      <c r="FF80" s="132"/>
      <c r="FG80" s="132"/>
      <c r="FH80" s="132"/>
      <c r="FI80" s="132"/>
      <c r="FJ80" s="132"/>
      <c r="FK80" s="132"/>
      <c r="FL80" s="132"/>
      <c r="FM80" s="132"/>
      <c r="FN80" s="132"/>
      <c r="FO80" s="132"/>
      <c r="FP80" s="132"/>
      <c r="FQ80" s="132"/>
    </row>
    <row r="81" spans="1:173" s="136" customFormat="1" ht="21" hidden="1" customHeight="1" x14ac:dyDescent="0.3">
      <c r="A81" s="341" t="s">
        <v>136</v>
      </c>
      <c r="B81" s="291"/>
      <c r="C81" s="346"/>
      <c r="D81" s="370" t="e">
        <f>E81+F81</f>
        <v>#REF!</v>
      </c>
      <c r="E81" s="184" t="e">
        <f>G81+L81+Z81+AC81</f>
        <v>#REF!</v>
      </c>
      <c r="F81" s="183" t="e">
        <f>Q81+V81+AA81+AD81</f>
        <v>#REF!</v>
      </c>
      <c r="G81" s="184" t="e">
        <f t="shared" ref="G81:AD81" si="37">G82</f>
        <v>#REF!</v>
      </c>
      <c r="H81" s="183" t="e">
        <f t="shared" si="37"/>
        <v>#REF!</v>
      </c>
      <c r="I81" s="183" t="e">
        <f t="shared" si="37"/>
        <v>#REF!</v>
      </c>
      <c r="J81" s="183" t="e">
        <f t="shared" si="37"/>
        <v>#REF!</v>
      </c>
      <c r="K81" s="183" t="e">
        <f>L81+Q81</f>
        <v>#REF!</v>
      </c>
      <c r="L81" s="183" t="e">
        <f>M81+N81+O81+P81</f>
        <v>#REF!</v>
      </c>
      <c r="M81" s="183" t="e">
        <f t="shared" si="37"/>
        <v>#REF!</v>
      </c>
      <c r="N81" s="183" t="e">
        <f t="shared" si="37"/>
        <v>#REF!</v>
      </c>
      <c r="O81" s="183" t="e">
        <f t="shared" si="37"/>
        <v>#REF!</v>
      </c>
      <c r="P81" s="183" t="e">
        <f t="shared" si="37"/>
        <v>#REF!</v>
      </c>
      <c r="Q81" s="183" t="e">
        <f>R81+S81+T81+U81</f>
        <v>#REF!</v>
      </c>
      <c r="R81" s="183" t="e">
        <f t="shared" si="37"/>
        <v>#REF!</v>
      </c>
      <c r="S81" s="183" t="e">
        <f t="shared" si="37"/>
        <v>#REF!</v>
      </c>
      <c r="T81" s="183" t="e">
        <f t="shared" si="37"/>
        <v>#REF!</v>
      </c>
      <c r="U81" s="183" t="e">
        <f t="shared" si="37"/>
        <v>#REF!</v>
      </c>
      <c r="V81" s="183" t="e">
        <f t="shared" si="37"/>
        <v>#REF!</v>
      </c>
      <c r="W81" s="183" t="e">
        <f t="shared" si="37"/>
        <v>#REF!</v>
      </c>
      <c r="X81" s="183" t="e">
        <f t="shared" si="37"/>
        <v>#REF!</v>
      </c>
      <c r="Y81" s="183" t="e">
        <f t="shared" si="37"/>
        <v>#REF!</v>
      </c>
      <c r="Z81" s="183" t="e">
        <f t="shared" si="37"/>
        <v>#REF!</v>
      </c>
      <c r="AA81" s="183" t="e">
        <f t="shared" si="37"/>
        <v>#REF!</v>
      </c>
      <c r="AB81" s="183" t="e">
        <f t="shared" si="37"/>
        <v>#REF!</v>
      </c>
      <c r="AC81" s="183" t="e">
        <f t="shared" si="37"/>
        <v>#REF!</v>
      </c>
      <c r="AD81" s="183" t="e">
        <f t="shared" si="37"/>
        <v>#REF!</v>
      </c>
      <c r="AE81" s="185"/>
    </row>
    <row r="82" spans="1:173" s="188" customFormat="1" ht="21" hidden="1" x14ac:dyDescent="0.3">
      <c r="A82" s="287" t="s">
        <v>137</v>
      </c>
      <c r="B82" s="288"/>
      <c r="C82" s="345"/>
      <c r="D82" s="371" t="e">
        <f>E82+F82</f>
        <v>#REF!</v>
      </c>
      <c r="E82" s="186" t="e">
        <f>G82+L82+Z82+AC82</f>
        <v>#REF!</v>
      </c>
      <c r="F82" s="186" t="e">
        <f>Q82+V82+AA82+AD82</f>
        <v>#REF!</v>
      </c>
      <c r="G82" s="186" t="e">
        <f t="shared" ref="G82:AD82" si="38">G84</f>
        <v>#REF!</v>
      </c>
      <c r="H82" s="186" t="e">
        <f t="shared" si="38"/>
        <v>#REF!</v>
      </c>
      <c r="I82" s="186" t="e">
        <f t="shared" si="38"/>
        <v>#REF!</v>
      </c>
      <c r="J82" s="186" t="e">
        <f t="shared" si="38"/>
        <v>#REF!</v>
      </c>
      <c r="K82" s="186" t="e">
        <f>L82+Q82</f>
        <v>#REF!</v>
      </c>
      <c r="L82" s="186" t="e">
        <f>M82+N82+O82+P82</f>
        <v>#REF!</v>
      </c>
      <c r="M82" s="186" t="e">
        <f t="shared" si="38"/>
        <v>#REF!</v>
      </c>
      <c r="N82" s="186" t="e">
        <f t="shared" si="38"/>
        <v>#REF!</v>
      </c>
      <c r="O82" s="186" t="e">
        <f t="shared" si="38"/>
        <v>#REF!</v>
      </c>
      <c r="P82" s="186" t="e">
        <f t="shared" si="38"/>
        <v>#REF!</v>
      </c>
      <c r="Q82" s="186" t="e">
        <f>R82+S82+T82+U82</f>
        <v>#REF!</v>
      </c>
      <c r="R82" s="186" t="e">
        <f>R84</f>
        <v>#REF!</v>
      </c>
      <c r="S82" s="186" t="e">
        <f>S84</f>
        <v>#REF!</v>
      </c>
      <c r="T82" s="186" t="e">
        <f>T84</f>
        <v>#REF!</v>
      </c>
      <c r="U82" s="186" t="e">
        <f>U84</f>
        <v>#REF!</v>
      </c>
      <c r="V82" s="186" t="e">
        <f t="shared" si="38"/>
        <v>#REF!</v>
      </c>
      <c r="W82" s="186" t="e">
        <f t="shared" si="38"/>
        <v>#REF!</v>
      </c>
      <c r="X82" s="186" t="e">
        <f t="shared" si="38"/>
        <v>#REF!</v>
      </c>
      <c r="Y82" s="186" t="e">
        <f t="shared" si="38"/>
        <v>#REF!</v>
      </c>
      <c r="Z82" s="186" t="e">
        <f t="shared" si="38"/>
        <v>#REF!</v>
      </c>
      <c r="AA82" s="186" t="e">
        <f t="shared" si="38"/>
        <v>#REF!</v>
      </c>
      <c r="AB82" s="186" t="e">
        <f t="shared" si="38"/>
        <v>#REF!</v>
      </c>
      <c r="AC82" s="186" t="e">
        <f t="shared" si="38"/>
        <v>#REF!</v>
      </c>
      <c r="AD82" s="186" t="e">
        <f t="shared" si="38"/>
        <v>#REF!</v>
      </c>
      <c r="AE82" s="187"/>
    </row>
    <row r="83" spans="1:173" s="192" customFormat="1" ht="21" hidden="1" customHeight="1" x14ac:dyDescent="0.3">
      <c r="A83" s="287" t="s">
        <v>138</v>
      </c>
      <c r="B83" s="288" t="s">
        <v>139</v>
      </c>
      <c r="C83" s="345"/>
      <c r="D83" s="372">
        <f>E83+F83</f>
        <v>0</v>
      </c>
      <c r="E83" s="189">
        <f>G83+L83+Z83+AC83</f>
        <v>0</v>
      </c>
      <c r="F83" s="189">
        <f>Q83+V83+AA83+AD83</f>
        <v>0</v>
      </c>
      <c r="G83" s="189"/>
      <c r="H83" s="189"/>
      <c r="I83" s="189"/>
      <c r="J83" s="189"/>
      <c r="K83" s="189">
        <f>L83+Q83</f>
        <v>0</v>
      </c>
      <c r="L83" s="189">
        <f>M83+N83+O83+P83</f>
        <v>0</v>
      </c>
      <c r="M83" s="189"/>
      <c r="N83" s="189"/>
      <c r="O83" s="189"/>
      <c r="P83" s="189"/>
      <c r="Q83" s="189">
        <f>R83+S83+T83+U83</f>
        <v>0</v>
      </c>
      <c r="R83" s="189"/>
      <c r="S83" s="189"/>
      <c r="T83" s="189"/>
      <c r="U83" s="189"/>
      <c r="V83" s="189"/>
      <c r="W83" s="189"/>
      <c r="X83" s="190"/>
      <c r="Y83" s="189"/>
      <c r="Z83" s="189"/>
      <c r="AA83" s="189"/>
      <c r="AB83" s="189"/>
      <c r="AC83" s="189"/>
      <c r="AD83" s="189"/>
      <c r="AE83" s="191"/>
    </row>
    <row r="84" spans="1:173" s="196" customFormat="1" ht="21" hidden="1" customHeight="1" x14ac:dyDescent="0.3">
      <c r="A84" s="287" t="s">
        <v>140</v>
      </c>
      <c r="B84" s="288" t="s">
        <v>141</v>
      </c>
      <c r="C84" s="347"/>
      <c r="D84" s="365" t="e">
        <f>E84+F84</f>
        <v>#REF!</v>
      </c>
      <c r="E84" s="194" t="e">
        <f>G84+L84+Z84+AC84</f>
        <v>#REF!</v>
      </c>
      <c r="F84" s="193" t="e">
        <f>Q84+V84+AA84+AD84</f>
        <v>#REF!</v>
      </c>
      <c r="G84" s="194" t="e">
        <f>SUM(#REF!+#REF!)</f>
        <v>#REF!</v>
      </c>
      <c r="H84" s="193" t="e">
        <f>SUM(#REF!+#REF!)</f>
        <v>#REF!</v>
      </c>
      <c r="I84" s="193" t="e">
        <f>SUM(#REF!+#REF!)</f>
        <v>#REF!</v>
      </c>
      <c r="J84" s="193" t="e">
        <f>SUM(#REF!+#REF!)</f>
        <v>#REF!</v>
      </c>
      <c r="K84" s="193" t="e">
        <f>L84+Q84</f>
        <v>#REF!</v>
      </c>
      <c r="L84" s="193" t="e">
        <f>M84+N84+O84+P84</f>
        <v>#REF!</v>
      </c>
      <c r="M84" s="193" t="e">
        <f>SUM(#REF!+#REF!)</f>
        <v>#REF!</v>
      </c>
      <c r="N84" s="193" t="e">
        <f>SUM(#REF!+#REF!)</f>
        <v>#REF!</v>
      </c>
      <c r="O84" s="193" t="e">
        <f>SUM(#REF!+#REF!)</f>
        <v>#REF!</v>
      </c>
      <c r="P84" s="193" t="e">
        <f>SUM(#REF!+#REF!)</f>
        <v>#REF!</v>
      </c>
      <c r="Q84" s="193" t="e">
        <f>R84+S84+T84+U84</f>
        <v>#REF!</v>
      </c>
      <c r="R84" s="193" t="e">
        <f>SUM(#REF!+#REF!)</f>
        <v>#REF!</v>
      </c>
      <c r="S84" s="193" t="e">
        <f>SUM(#REF!+#REF!)</f>
        <v>#REF!</v>
      </c>
      <c r="T84" s="193" t="e">
        <f>SUM(#REF!+#REF!)</f>
        <v>#REF!</v>
      </c>
      <c r="U84" s="193" t="e">
        <f>SUM(#REF!+#REF!)</f>
        <v>#REF!</v>
      </c>
      <c r="V84" s="193" t="e">
        <f>SUM(#REF!+#REF!)</f>
        <v>#REF!</v>
      </c>
      <c r="W84" s="193" t="e">
        <f>SUM(#REF!+#REF!)</f>
        <v>#REF!</v>
      </c>
      <c r="X84" s="193" t="e">
        <f>SUM(#REF!+#REF!)</f>
        <v>#REF!</v>
      </c>
      <c r="Y84" s="193" t="e">
        <f>SUM(#REF!+#REF!)</f>
        <v>#REF!</v>
      </c>
      <c r="Z84" s="193" t="e">
        <f>SUM(#REF!+#REF!)</f>
        <v>#REF!</v>
      </c>
      <c r="AA84" s="193" t="e">
        <f>SUM(#REF!+#REF!)</f>
        <v>#REF!</v>
      </c>
      <c r="AB84" s="193" t="e">
        <f>SUM(#REF!+#REF!)</f>
        <v>#REF!</v>
      </c>
      <c r="AC84" s="193" t="e">
        <f>SUM(#REF!+#REF!)</f>
        <v>#REF!</v>
      </c>
      <c r="AD84" s="193" t="e">
        <f>SUM(#REF!+#REF!)</f>
        <v>#REF!</v>
      </c>
      <c r="AE84" s="195"/>
    </row>
    <row r="85" spans="1:173" s="200" customFormat="1" ht="21" x14ac:dyDescent="0.3">
      <c r="A85" s="287" t="s">
        <v>350</v>
      </c>
      <c r="B85" s="291"/>
      <c r="C85" s="346"/>
      <c r="D85" s="370">
        <v>1436332000</v>
      </c>
      <c r="E85" s="297" t="e">
        <f t="shared" ref="D85:AD85" si="39">E86</f>
        <v>#REF!</v>
      </c>
      <c r="F85" s="197" t="e">
        <f t="shared" si="39"/>
        <v>#REF!</v>
      </c>
      <c r="G85" s="197">
        <f t="shared" si="39"/>
        <v>0</v>
      </c>
      <c r="H85" s="197">
        <f t="shared" si="39"/>
        <v>0</v>
      </c>
      <c r="I85" s="197">
        <f t="shared" si="39"/>
        <v>0</v>
      </c>
      <c r="J85" s="197">
        <f t="shared" si="39"/>
        <v>0</v>
      </c>
      <c r="K85" s="197" t="e">
        <f t="shared" si="39"/>
        <v>#REF!</v>
      </c>
      <c r="L85" s="197" t="e">
        <f t="shared" si="39"/>
        <v>#REF!</v>
      </c>
      <c r="M85" s="197" t="e">
        <f t="shared" si="39"/>
        <v>#REF!</v>
      </c>
      <c r="N85" s="197">
        <f t="shared" si="39"/>
        <v>510615500.05010003</v>
      </c>
      <c r="O85" s="197" t="e">
        <f t="shared" si="39"/>
        <v>#REF!</v>
      </c>
      <c r="P85" s="197" t="e">
        <f t="shared" si="39"/>
        <v>#REF!</v>
      </c>
      <c r="Q85" s="197">
        <f t="shared" si="39"/>
        <v>0</v>
      </c>
      <c r="R85" s="197">
        <f t="shared" si="39"/>
        <v>0</v>
      </c>
      <c r="S85" s="197">
        <f t="shared" si="39"/>
        <v>0</v>
      </c>
      <c r="T85" s="197">
        <f t="shared" si="39"/>
        <v>0</v>
      </c>
      <c r="U85" s="197">
        <f t="shared" si="39"/>
        <v>0</v>
      </c>
      <c r="V85" s="197" t="e">
        <f t="shared" si="39"/>
        <v>#REF!</v>
      </c>
      <c r="W85" s="197">
        <f t="shared" si="39"/>
        <v>105335700</v>
      </c>
      <c r="X85" s="197" t="e">
        <f t="shared" si="39"/>
        <v>#REF!</v>
      </c>
      <c r="Y85" s="197">
        <f t="shared" si="39"/>
        <v>81163000</v>
      </c>
      <c r="Z85" s="197">
        <f t="shared" si="39"/>
        <v>0</v>
      </c>
      <c r="AA85" s="197">
        <f t="shared" si="39"/>
        <v>81163000</v>
      </c>
      <c r="AB85" s="197">
        <f t="shared" si="39"/>
        <v>59517000</v>
      </c>
      <c r="AC85" s="197">
        <f t="shared" si="39"/>
        <v>0</v>
      </c>
      <c r="AD85" s="197">
        <f t="shared" si="39"/>
        <v>59517000</v>
      </c>
      <c r="AE85" s="198"/>
      <c r="AF85" s="199"/>
    </row>
    <row r="86" spans="1:173" s="200" customFormat="1" ht="21" x14ac:dyDescent="0.3">
      <c r="A86" s="287" t="s">
        <v>142</v>
      </c>
      <c r="B86" s="288"/>
      <c r="C86" s="345"/>
      <c r="D86" s="361">
        <v>1436332000</v>
      </c>
      <c r="E86" s="298" t="e">
        <f t="shared" ref="D86:AD86" si="40">E89+E119+E129+E144+E99+E154+E165+E107+E110+E116+E87</f>
        <v>#REF!</v>
      </c>
      <c r="F86" s="201" t="e">
        <f t="shared" si="40"/>
        <v>#REF!</v>
      </c>
      <c r="G86" s="201">
        <f t="shared" si="40"/>
        <v>0</v>
      </c>
      <c r="H86" s="201">
        <f t="shared" si="40"/>
        <v>0</v>
      </c>
      <c r="I86" s="201">
        <f t="shared" si="40"/>
        <v>0</v>
      </c>
      <c r="J86" s="201">
        <f t="shared" si="40"/>
        <v>0</v>
      </c>
      <c r="K86" s="201" t="e">
        <f t="shared" si="40"/>
        <v>#REF!</v>
      </c>
      <c r="L86" s="201" t="e">
        <f t="shared" si="40"/>
        <v>#REF!</v>
      </c>
      <c r="M86" s="201" t="e">
        <f t="shared" si="40"/>
        <v>#REF!</v>
      </c>
      <c r="N86" s="201">
        <f t="shared" si="40"/>
        <v>510615500.05010003</v>
      </c>
      <c r="O86" s="201" t="e">
        <f t="shared" si="40"/>
        <v>#REF!</v>
      </c>
      <c r="P86" s="201" t="e">
        <f t="shared" si="40"/>
        <v>#REF!</v>
      </c>
      <c r="Q86" s="201">
        <f t="shared" si="40"/>
        <v>0</v>
      </c>
      <c r="R86" s="201">
        <f t="shared" si="40"/>
        <v>0</v>
      </c>
      <c r="S86" s="201">
        <f t="shared" si="40"/>
        <v>0</v>
      </c>
      <c r="T86" s="201">
        <f t="shared" si="40"/>
        <v>0</v>
      </c>
      <c r="U86" s="201">
        <f t="shared" si="40"/>
        <v>0</v>
      </c>
      <c r="V86" s="201" t="e">
        <f t="shared" si="40"/>
        <v>#REF!</v>
      </c>
      <c r="W86" s="201">
        <f t="shared" si="40"/>
        <v>105335700</v>
      </c>
      <c r="X86" s="201" t="e">
        <f t="shared" si="40"/>
        <v>#REF!</v>
      </c>
      <c r="Y86" s="201">
        <f t="shared" si="40"/>
        <v>81163000</v>
      </c>
      <c r="Z86" s="201">
        <f t="shared" si="40"/>
        <v>0</v>
      </c>
      <c r="AA86" s="201">
        <f t="shared" si="40"/>
        <v>81163000</v>
      </c>
      <c r="AB86" s="201">
        <f t="shared" si="40"/>
        <v>59517000</v>
      </c>
      <c r="AC86" s="201">
        <f t="shared" si="40"/>
        <v>0</v>
      </c>
      <c r="AD86" s="201">
        <f t="shared" si="40"/>
        <v>59517000</v>
      </c>
      <c r="AE86" s="202"/>
      <c r="AF86" s="203"/>
      <c r="AG86" s="204"/>
      <c r="AH86" s="204"/>
      <c r="AI86" s="204"/>
      <c r="AJ86" s="204"/>
      <c r="AK86" s="204"/>
      <c r="AL86" s="204"/>
      <c r="AM86" s="204"/>
      <c r="AN86" s="204"/>
      <c r="AO86" s="204"/>
      <c r="AP86" s="204"/>
      <c r="AQ86" s="204"/>
      <c r="AR86" s="204"/>
      <c r="AS86" s="204"/>
      <c r="AT86" s="204"/>
      <c r="AU86" s="204"/>
      <c r="AV86" s="204"/>
      <c r="AW86" s="204"/>
      <c r="AX86" s="204"/>
      <c r="AY86" s="204"/>
      <c r="AZ86" s="204"/>
      <c r="BA86" s="204"/>
      <c r="BB86" s="204"/>
      <c r="BC86" s="204"/>
      <c r="BD86" s="204"/>
      <c r="BE86" s="204"/>
      <c r="BF86" s="204"/>
      <c r="BG86" s="204"/>
      <c r="BH86" s="204"/>
      <c r="BI86" s="204"/>
      <c r="BJ86" s="204"/>
      <c r="BK86" s="204"/>
      <c r="BL86" s="204"/>
      <c r="BM86" s="204"/>
      <c r="BN86" s="204"/>
      <c r="BO86" s="204"/>
      <c r="BP86" s="204"/>
      <c r="BQ86" s="204"/>
      <c r="BR86" s="204"/>
      <c r="BS86" s="204"/>
      <c r="BT86" s="204"/>
      <c r="BU86" s="204"/>
      <c r="BV86" s="204"/>
      <c r="BW86" s="204"/>
      <c r="BX86" s="204"/>
      <c r="BY86" s="204"/>
      <c r="BZ86" s="204"/>
      <c r="CA86" s="204"/>
      <c r="CB86" s="204"/>
      <c r="CC86" s="204"/>
      <c r="CD86" s="204"/>
      <c r="CE86" s="204"/>
      <c r="CF86" s="204"/>
      <c r="CG86" s="204"/>
      <c r="CH86" s="204"/>
      <c r="CI86" s="204"/>
      <c r="CJ86" s="204"/>
      <c r="CK86" s="204"/>
      <c r="CL86" s="204"/>
      <c r="CM86" s="204"/>
      <c r="CN86" s="204"/>
      <c r="CO86" s="204"/>
      <c r="CP86" s="204"/>
      <c r="CQ86" s="204"/>
      <c r="CR86" s="204"/>
      <c r="CS86" s="204"/>
      <c r="CT86" s="204"/>
      <c r="CU86" s="204"/>
      <c r="CV86" s="204"/>
      <c r="CW86" s="204"/>
      <c r="CX86" s="204"/>
      <c r="CY86" s="204"/>
      <c r="CZ86" s="204"/>
      <c r="DA86" s="204"/>
      <c r="DB86" s="204"/>
      <c r="DC86" s="204"/>
      <c r="DD86" s="204"/>
      <c r="DE86" s="204"/>
      <c r="DF86" s="204"/>
      <c r="DG86" s="204"/>
      <c r="DH86" s="204"/>
      <c r="DI86" s="204"/>
      <c r="DJ86" s="204"/>
      <c r="DK86" s="204"/>
      <c r="DL86" s="204"/>
      <c r="DM86" s="204"/>
      <c r="DN86" s="204"/>
      <c r="DO86" s="204"/>
      <c r="DP86" s="204"/>
      <c r="DQ86" s="204"/>
      <c r="DR86" s="204"/>
      <c r="DS86" s="204"/>
      <c r="DT86" s="204"/>
      <c r="DU86" s="204"/>
      <c r="DV86" s="204"/>
      <c r="DW86" s="204"/>
      <c r="DX86" s="204"/>
      <c r="DY86" s="204"/>
      <c r="DZ86" s="204"/>
      <c r="EA86" s="204"/>
      <c r="EB86" s="204"/>
      <c r="EC86" s="204"/>
      <c r="ED86" s="204"/>
      <c r="EE86" s="204"/>
      <c r="EF86" s="204"/>
      <c r="EG86" s="204"/>
      <c r="EH86" s="204"/>
      <c r="EI86" s="204"/>
      <c r="EJ86" s="204"/>
      <c r="EK86" s="204"/>
      <c r="EL86" s="204"/>
      <c r="EM86" s="204"/>
      <c r="EN86" s="204"/>
      <c r="EO86" s="204"/>
      <c r="EP86" s="204"/>
      <c r="EQ86" s="204"/>
      <c r="ER86" s="204"/>
      <c r="ES86" s="204"/>
      <c r="ET86" s="204"/>
      <c r="EU86" s="204"/>
      <c r="EV86" s="204"/>
      <c r="EW86" s="204"/>
      <c r="EX86" s="204"/>
      <c r="EY86" s="204"/>
      <c r="EZ86" s="204"/>
      <c r="FA86" s="204"/>
      <c r="FB86" s="204"/>
      <c r="FC86" s="204"/>
      <c r="FD86" s="204"/>
      <c r="FE86" s="204"/>
      <c r="FF86" s="204"/>
      <c r="FG86" s="204"/>
      <c r="FH86" s="204"/>
      <c r="FI86" s="204"/>
      <c r="FJ86" s="204"/>
      <c r="FK86" s="204"/>
      <c r="FL86" s="204"/>
      <c r="FM86" s="204"/>
      <c r="FN86" s="204"/>
      <c r="FO86" s="204"/>
      <c r="FP86" s="204"/>
      <c r="FQ86" s="204"/>
    </row>
    <row r="87" spans="1:173" s="114" customFormat="1" ht="21" x14ac:dyDescent="0.3">
      <c r="A87" s="287" t="s">
        <v>143</v>
      </c>
      <c r="B87" s="288"/>
      <c r="C87" s="345"/>
      <c r="D87" s="361">
        <f t="shared" ref="D87:AD87" si="41">D88</f>
        <v>137116400</v>
      </c>
      <c r="E87" s="299">
        <f t="shared" si="41"/>
        <v>47522100</v>
      </c>
      <c r="F87" s="205">
        <f t="shared" si="41"/>
        <v>89594300</v>
      </c>
      <c r="G87" s="205">
        <f t="shared" si="41"/>
        <v>0</v>
      </c>
      <c r="H87" s="205">
        <f t="shared" si="41"/>
        <v>0</v>
      </c>
      <c r="I87" s="205">
        <f t="shared" si="41"/>
        <v>0</v>
      </c>
      <c r="J87" s="205">
        <f t="shared" si="41"/>
        <v>0</v>
      </c>
      <c r="K87" s="205">
        <f t="shared" si="41"/>
        <v>47522100</v>
      </c>
      <c r="L87" s="205">
        <f t="shared" si="41"/>
        <v>47522100</v>
      </c>
      <c r="M87" s="205">
        <f t="shared" si="41"/>
        <v>665000</v>
      </c>
      <c r="N87" s="205">
        <f t="shared" si="41"/>
        <v>43913000</v>
      </c>
      <c r="O87" s="205">
        <f t="shared" si="41"/>
        <v>2944100</v>
      </c>
      <c r="P87" s="205">
        <f t="shared" si="41"/>
        <v>0</v>
      </c>
      <c r="Q87" s="205">
        <f t="shared" si="41"/>
        <v>0</v>
      </c>
      <c r="R87" s="205">
        <f t="shared" si="41"/>
        <v>0</v>
      </c>
      <c r="S87" s="205">
        <f t="shared" si="41"/>
        <v>0</v>
      </c>
      <c r="T87" s="205">
        <f t="shared" si="41"/>
        <v>0</v>
      </c>
      <c r="U87" s="205">
        <f t="shared" si="41"/>
        <v>0</v>
      </c>
      <c r="V87" s="205">
        <f t="shared" si="41"/>
        <v>89594300</v>
      </c>
      <c r="W87" s="205">
        <f t="shared" si="41"/>
        <v>10050000</v>
      </c>
      <c r="X87" s="205">
        <f t="shared" si="41"/>
        <v>79544300</v>
      </c>
      <c r="Y87" s="205">
        <f t="shared" si="41"/>
        <v>0</v>
      </c>
      <c r="Z87" s="205">
        <f t="shared" si="41"/>
        <v>0</v>
      </c>
      <c r="AA87" s="205">
        <f t="shared" si="41"/>
        <v>0</v>
      </c>
      <c r="AB87" s="205">
        <f t="shared" si="41"/>
        <v>0</v>
      </c>
      <c r="AC87" s="205">
        <f t="shared" si="41"/>
        <v>0</v>
      </c>
      <c r="AD87" s="205">
        <f t="shared" si="41"/>
        <v>0</v>
      </c>
      <c r="AE87" s="130"/>
    </row>
    <row r="88" spans="1:173" s="165" customFormat="1" ht="21" x14ac:dyDescent="0.3">
      <c r="A88" s="320" t="s">
        <v>29</v>
      </c>
      <c r="B88" s="312" t="s">
        <v>144</v>
      </c>
      <c r="C88" s="348" t="s">
        <v>342</v>
      </c>
      <c r="D88" s="354">
        <f>E88+F88</f>
        <v>137116400</v>
      </c>
      <c r="E88" s="166">
        <f>G88+L88+Z88+AC88</f>
        <v>47522100</v>
      </c>
      <c r="F88" s="163">
        <f>Q88+V88+AA88+AD88</f>
        <v>89594300</v>
      </c>
      <c r="G88" s="166"/>
      <c r="H88" s="163"/>
      <c r="I88" s="163"/>
      <c r="J88" s="163"/>
      <c r="K88" s="163">
        <f>L88+Q88</f>
        <v>47522100</v>
      </c>
      <c r="L88" s="163">
        <f>M88+N88+O88+P88</f>
        <v>47522100</v>
      </c>
      <c r="M88" s="163">
        <f>'[2]ป้องกันไฟป่า CS'!S11</f>
        <v>665000</v>
      </c>
      <c r="N88" s="163">
        <f>'[2]ป้องกันไฟป่า CS'!S13</f>
        <v>43913000</v>
      </c>
      <c r="O88" s="163">
        <f>'[2]ป้องกันไฟป่า CS'!S25</f>
        <v>2944100</v>
      </c>
      <c r="P88" s="163"/>
      <c r="Q88" s="163">
        <f>R88+S88+T88+U88</f>
        <v>0</v>
      </c>
      <c r="R88" s="163"/>
      <c r="S88" s="163"/>
      <c r="T88" s="163"/>
      <c r="U88" s="163"/>
      <c r="V88" s="163">
        <f>W88+X88</f>
        <v>89594300</v>
      </c>
      <c r="W88" s="163">
        <f>'[2]ป้องกันไฟป่า CS'!S35</f>
        <v>10050000</v>
      </c>
      <c r="X88" s="163">
        <f>'[2]ป้องกันไฟป่า CS'!S99</f>
        <v>79544300</v>
      </c>
      <c r="Y88" s="163">
        <f>Z88+AA88</f>
        <v>0</v>
      </c>
      <c r="Z88" s="163"/>
      <c r="AA88" s="163">
        <f>'[2]ป้องกันไฟป่า CS'!S113</f>
        <v>0</v>
      </c>
      <c r="AB88" s="163">
        <f>AC88+AD88</f>
        <v>0</v>
      </c>
      <c r="AC88" s="163">
        <f>[3]หมอกควัน!R$209</f>
        <v>0</v>
      </c>
      <c r="AD88" s="163"/>
      <c r="AE88" s="164"/>
      <c r="AF88" s="206"/>
      <c r="AG88" s="176"/>
      <c r="AH88" s="176"/>
      <c r="AI88" s="176"/>
      <c r="AJ88" s="176"/>
      <c r="AK88" s="176"/>
      <c r="AL88" s="176"/>
      <c r="AM88" s="176"/>
      <c r="AN88" s="176"/>
      <c r="AO88" s="176"/>
      <c r="AP88" s="176"/>
      <c r="AQ88" s="176"/>
      <c r="AR88" s="176"/>
      <c r="AS88" s="176"/>
      <c r="AT88" s="176"/>
      <c r="AU88" s="176"/>
      <c r="AV88" s="176"/>
      <c r="AW88" s="176"/>
      <c r="AX88" s="176"/>
      <c r="AY88" s="176"/>
      <c r="AZ88" s="176"/>
      <c r="BA88" s="176"/>
      <c r="BB88" s="176"/>
      <c r="BC88" s="176"/>
      <c r="BD88" s="176"/>
      <c r="BE88" s="176"/>
      <c r="BF88" s="176"/>
      <c r="BG88" s="176"/>
      <c r="BH88" s="176"/>
      <c r="BI88" s="176"/>
      <c r="BJ88" s="176"/>
      <c r="BK88" s="176"/>
      <c r="BL88" s="176"/>
      <c r="BM88" s="176"/>
      <c r="BN88" s="176"/>
      <c r="BO88" s="176"/>
      <c r="BP88" s="176"/>
      <c r="BQ88" s="176"/>
      <c r="BR88" s="176"/>
      <c r="BS88" s="176"/>
      <c r="BT88" s="176"/>
      <c r="BU88" s="176"/>
      <c r="BV88" s="176"/>
      <c r="BW88" s="176"/>
      <c r="BX88" s="176"/>
      <c r="BY88" s="176"/>
      <c r="BZ88" s="176"/>
      <c r="CA88" s="176"/>
      <c r="CB88" s="176"/>
      <c r="CC88" s="176"/>
      <c r="CD88" s="176"/>
      <c r="CE88" s="176"/>
      <c r="CF88" s="176"/>
      <c r="CG88" s="176"/>
      <c r="CH88" s="176"/>
      <c r="CI88" s="176"/>
      <c r="CJ88" s="176"/>
      <c r="CK88" s="176"/>
      <c r="CL88" s="176"/>
      <c r="CM88" s="176"/>
      <c r="CN88" s="176"/>
      <c r="CO88" s="176"/>
      <c r="CP88" s="176"/>
      <c r="CQ88" s="176"/>
      <c r="CR88" s="176"/>
      <c r="CS88" s="176"/>
      <c r="CT88" s="176"/>
      <c r="CU88" s="176"/>
      <c r="CV88" s="176"/>
      <c r="CW88" s="176"/>
      <c r="CX88" s="176"/>
      <c r="CY88" s="176"/>
      <c r="CZ88" s="176"/>
      <c r="DA88" s="176"/>
      <c r="DB88" s="176"/>
      <c r="DC88" s="176"/>
      <c r="DD88" s="176"/>
      <c r="DE88" s="176"/>
      <c r="DF88" s="176"/>
      <c r="DG88" s="176"/>
      <c r="DH88" s="176"/>
      <c r="DI88" s="176"/>
      <c r="DJ88" s="176"/>
      <c r="DK88" s="176"/>
      <c r="DL88" s="176"/>
      <c r="DM88" s="176"/>
      <c r="DN88" s="176"/>
      <c r="DO88" s="176"/>
      <c r="DP88" s="176"/>
      <c r="DQ88" s="176"/>
      <c r="DR88" s="176"/>
      <c r="DS88" s="176"/>
      <c r="DT88" s="176"/>
      <c r="DU88" s="176"/>
      <c r="DV88" s="176"/>
      <c r="DW88" s="176"/>
      <c r="DX88" s="176"/>
      <c r="DY88" s="176"/>
      <c r="DZ88" s="176"/>
      <c r="EA88" s="176"/>
      <c r="EB88" s="176"/>
      <c r="EC88" s="176"/>
      <c r="ED88" s="176"/>
      <c r="EE88" s="176"/>
      <c r="EF88" s="176"/>
      <c r="EG88" s="176"/>
      <c r="EH88" s="176"/>
      <c r="EI88" s="176"/>
      <c r="EJ88" s="176"/>
      <c r="EK88" s="176"/>
      <c r="EL88" s="176"/>
      <c r="EM88" s="176"/>
      <c r="EN88" s="176"/>
      <c r="EO88" s="176"/>
      <c r="EP88" s="176"/>
      <c r="EQ88" s="176"/>
      <c r="ER88" s="176"/>
      <c r="ES88" s="176"/>
      <c r="ET88" s="176"/>
      <c r="EU88" s="176"/>
      <c r="EV88" s="176"/>
      <c r="EW88" s="176"/>
      <c r="EX88" s="176"/>
      <c r="EY88" s="176"/>
      <c r="EZ88" s="176"/>
      <c r="FA88" s="176"/>
      <c r="FB88" s="176"/>
      <c r="FC88" s="176"/>
      <c r="FD88" s="176"/>
      <c r="FE88" s="176"/>
      <c r="FF88" s="176"/>
      <c r="FG88" s="176"/>
      <c r="FH88" s="176"/>
      <c r="FI88" s="176"/>
      <c r="FJ88" s="176"/>
      <c r="FK88" s="176"/>
      <c r="FL88" s="176"/>
      <c r="FM88" s="176"/>
      <c r="FN88" s="176"/>
      <c r="FO88" s="176"/>
      <c r="FP88" s="176"/>
      <c r="FQ88" s="176"/>
    </row>
    <row r="89" spans="1:173" s="114" customFormat="1" ht="21" x14ac:dyDescent="0.3">
      <c r="A89" s="287" t="s">
        <v>145</v>
      </c>
      <c r="B89" s="288"/>
      <c r="C89" s="345"/>
      <c r="D89" s="361">
        <f t="shared" ref="D89:AD89" si="42">D91+D98+D92+D94+D97+D95+D96+D93+D90</f>
        <v>532735700</v>
      </c>
      <c r="E89" s="299">
        <f t="shared" si="42"/>
        <v>454659600</v>
      </c>
      <c r="F89" s="205">
        <f t="shared" si="42"/>
        <v>78076100</v>
      </c>
      <c r="G89" s="205">
        <f t="shared" si="42"/>
        <v>0</v>
      </c>
      <c r="H89" s="205">
        <f t="shared" si="42"/>
        <v>0</v>
      </c>
      <c r="I89" s="205">
        <f t="shared" si="42"/>
        <v>0</v>
      </c>
      <c r="J89" s="205">
        <f t="shared" si="42"/>
        <v>0</v>
      </c>
      <c r="K89" s="205">
        <f t="shared" si="42"/>
        <v>454659600</v>
      </c>
      <c r="L89" s="205">
        <f t="shared" si="42"/>
        <v>454659600</v>
      </c>
      <c r="M89" s="205">
        <f t="shared" si="42"/>
        <v>1170000</v>
      </c>
      <c r="N89" s="205">
        <f t="shared" si="42"/>
        <v>412373900</v>
      </c>
      <c r="O89" s="205">
        <f t="shared" si="42"/>
        <v>41115700</v>
      </c>
      <c r="P89" s="205">
        <f t="shared" si="42"/>
        <v>0</v>
      </c>
      <c r="Q89" s="205">
        <f t="shared" si="42"/>
        <v>0</v>
      </c>
      <c r="R89" s="205">
        <f t="shared" si="42"/>
        <v>0</v>
      </c>
      <c r="S89" s="205">
        <f t="shared" si="42"/>
        <v>0</v>
      </c>
      <c r="T89" s="205">
        <f t="shared" si="42"/>
        <v>0</v>
      </c>
      <c r="U89" s="205">
        <f t="shared" si="42"/>
        <v>0</v>
      </c>
      <c r="V89" s="205">
        <f t="shared" si="42"/>
        <v>78076100</v>
      </c>
      <c r="W89" s="205">
        <f t="shared" si="42"/>
        <v>31036000</v>
      </c>
      <c r="X89" s="205">
        <f t="shared" si="42"/>
        <v>47040100</v>
      </c>
      <c r="Y89" s="205">
        <f t="shared" si="42"/>
        <v>0</v>
      </c>
      <c r="Z89" s="205">
        <f t="shared" si="42"/>
        <v>0</v>
      </c>
      <c r="AA89" s="205">
        <f t="shared" si="42"/>
        <v>0</v>
      </c>
      <c r="AB89" s="205">
        <f t="shared" si="42"/>
        <v>0</v>
      </c>
      <c r="AC89" s="205">
        <f t="shared" si="42"/>
        <v>0</v>
      </c>
      <c r="AD89" s="205">
        <f t="shared" si="42"/>
        <v>0</v>
      </c>
      <c r="AE89" s="130"/>
    </row>
    <row r="90" spans="1:173" s="114" customFormat="1" ht="21" x14ac:dyDescent="0.3">
      <c r="A90" s="311" t="s">
        <v>39</v>
      </c>
      <c r="B90" s="312" t="s">
        <v>146</v>
      </c>
      <c r="C90" s="348" t="s">
        <v>342</v>
      </c>
      <c r="D90" s="354">
        <f>E90+F90</f>
        <v>405184500</v>
      </c>
      <c r="E90" s="140">
        <f>G90+L90+Z90+AC90</f>
        <v>405184500</v>
      </c>
      <c r="F90" s="141">
        <f>Q90+V90+AA90+AD90</f>
        <v>0</v>
      </c>
      <c r="G90" s="140"/>
      <c r="H90" s="141"/>
      <c r="I90" s="141"/>
      <c r="J90" s="141"/>
      <c r="K90" s="141">
        <f>L90+Q90</f>
        <v>405184500</v>
      </c>
      <c r="L90" s="141">
        <f>M90+N90+O90+P90</f>
        <v>405184500</v>
      </c>
      <c r="M90" s="141">
        <f>[2]ป้องกันCS!S11</f>
        <v>1170000</v>
      </c>
      <c r="N90" s="141">
        <f>[2]ป้องกันCS!S13</f>
        <v>370907400</v>
      </c>
      <c r="O90" s="141">
        <f>[2]ป้องกันCS!S25</f>
        <v>33107100</v>
      </c>
      <c r="P90" s="141"/>
      <c r="Q90" s="141">
        <v>0</v>
      </c>
      <c r="R90" s="141">
        <v>0</v>
      </c>
      <c r="S90" s="141">
        <v>0</v>
      </c>
      <c r="T90" s="141">
        <v>0</v>
      </c>
      <c r="U90" s="141"/>
      <c r="V90" s="141">
        <f>W90+X90</f>
        <v>0</v>
      </c>
      <c r="W90" s="141">
        <f>[3]ป้องกัน!V$62</f>
        <v>0</v>
      </c>
      <c r="X90" s="141">
        <f>[3]ป้องกัน!V$144</f>
        <v>0</v>
      </c>
      <c r="Y90" s="141">
        <f>Z90+AA90</f>
        <v>0</v>
      </c>
      <c r="Z90" s="141">
        <f>[3]ป้องกัน!V$190</f>
        <v>0</v>
      </c>
      <c r="AA90" s="141"/>
      <c r="AB90" s="141">
        <f>AC90+AD90</f>
        <v>0</v>
      </c>
      <c r="AC90" s="141">
        <f>[3]ป้องกัน!V$192</f>
        <v>0</v>
      </c>
      <c r="AD90" s="141"/>
      <c r="AE90" s="126">
        <v>64.507999999999996</v>
      </c>
    </row>
    <row r="91" spans="1:173" s="114" customFormat="1" ht="21" x14ac:dyDescent="0.3">
      <c r="A91" s="311" t="s">
        <v>42</v>
      </c>
      <c r="B91" s="321" t="s">
        <v>147</v>
      </c>
      <c r="C91" s="348" t="s">
        <v>342</v>
      </c>
      <c r="D91" s="354">
        <f>E91+F91</f>
        <v>5400000</v>
      </c>
      <c r="E91" s="140">
        <f>G91+L91+Z91+AC91</f>
        <v>5400000</v>
      </c>
      <c r="F91" s="139">
        <f>Q91+V91+AA91+AD91</f>
        <v>0</v>
      </c>
      <c r="G91" s="140"/>
      <c r="H91" s="139"/>
      <c r="I91" s="139"/>
      <c r="J91" s="139"/>
      <c r="K91" s="139">
        <f>L91+Q91</f>
        <v>5400000</v>
      </c>
      <c r="L91" s="139">
        <f>M91+N91+O91+P91</f>
        <v>5400000</v>
      </c>
      <c r="M91" s="139"/>
      <c r="N91" s="139">
        <f>[2]ป้องกันCS!Y13</f>
        <v>5400000</v>
      </c>
      <c r="O91" s="139">
        <f>[2]ป้องกันCS!Y25</f>
        <v>0</v>
      </c>
      <c r="P91" s="139"/>
      <c r="Q91" s="139">
        <f t="shared" ref="Q91:Q98" si="43">R91+S91+T91+U91</f>
        <v>0</v>
      </c>
      <c r="R91" s="139"/>
      <c r="S91" s="139"/>
      <c r="T91" s="139"/>
      <c r="U91" s="139"/>
      <c r="V91" s="139">
        <f t="shared" ref="V91:V98" si="44">W91+X91</f>
        <v>0</v>
      </c>
      <c r="W91" s="139">
        <f>[2]ป้องกันCS!Y35</f>
        <v>0</v>
      </c>
      <c r="X91" s="139">
        <f>[2]ป้องกันCS!W100</f>
        <v>0</v>
      </c>
      <c r="Y91" s="139">
        <v>0</v>
      </c>
      <c r="Z91" s="139">
        <v>0</v>
      </c>
      <c r="AA91" s="139">
        <v>0</v>
      </c>
      <c r="AB91" s="139">
        <v>0</v>
      </c>
      <c r="AC91" s="139">
        <v>0</v>
      </c>
      <c r="AD91" s="139">
        <v>0</v>
      </c>
      <c r="AE91" s="146"/>
    </row>
    <row r="92" spans="1:173" s="114" customFormat="1" ht="24" customHeight="1" x14ac:dyDescent="0.3">
      <c r="A92" s="311" t="s">
        <v>44</v>
      </c>
      <c r="B92" s="317" t="s">
        <v>148</v>
      </c>
      <c r="C92" s="348" t="s">
        <v>342</v>
      </c>
      <c r="D92" s="354">
        <f>E92+F92</f>
        <v>95121100</v>
      </c>
      <c r="E92" s="140">
        <f>G92+L92+Z92+AC92</f>
        <v>32738000</v>
      </c>
      <c r="F92" s="139">
        <f>Q92+V92+AA92+AD92</f>
        <v>62383100</v>
      </c>
      <c r="G92" s="140"/>
      <c r="H92" s="139"/>
      <c r="I92" s="139"/>
      <c r="J92" s="139"/>
      <c r="K92" s="139">
        <f>L92+Q92</f>
        <v>32738000</v>
      </c>
      <c r="L92" s="139">
        <f>M92+N92+O92+P92</f>
        <v>32738000</v>
      </c>
      <c r="M92" s="139"/>
      <c r="N92" s="139">
        <f>[2]ป้องกันCS!AE13</f>
        <v>27028000</v>
      </c>
      <c r="O92" s="139">
        <f>[2]ป้องกันCS!AE25</f>
        <v>5710000</v>
      </c>
      <c r="P92" s="139"/>
      <c r="Q92" s="139">
        <f t="shared" si="43"/>
        <v>0</v>
      </c>
      <c r="R92" s="139"/>
      <c r="S92" s="139"/>
      <c r="T92" s="139"/>
      <c r="U92" s="139"/>
      <c r="V92" s="139">
        <f t="shared" si="44"/>
        <v>62383100</v>
      </c>
      <c r="W92" s="139">
        <f>[2]ป้องกันCS!AE35</f>
        <v>22472000</v>
      </c>
      <c r="X92" s="139">
        <f>[2]ป้องกันCS!AE100</f>
        <v>39911100</v>
      </c>
      <c r="Y92" s="139">
        <v>0</v>
      </c>
      <c r="Z92" s="139">
        <v>0</v>
      </c>
      <c r="AA92" s="139">
        <v>0</v>
      </c>
      <c r="AB92" s="139">
        <v>0</v>
      </c>
      <c r="AC92" s="139">
        <v>0</v>
      </c>
      <c r="AD92" s="139">
        <v>0</v>
      </c>
      <c r="AE92" s="126"/>
    </row>
    <row r="93" spans="1:173" s="165" customFormat="1" ht="26.45" customHeight="1" x14ac:dyDescent="0.3">
      <c r="A93" s="311" t="s">
        <v>54</v>
      </c>
      <c r="B93" s="317" t="s">
        <v>149</v>
      </c>
      <c r="C93" s="348" t="s">
        <v>342</v>
      </c>
      <c r="D93" s="354">
        <f>E93+F93</f>
        <v>8812100</v>
      </c>
      <c r="E93" s="166">
        <f>G93+L93+Z93+AC93</f>
        <v>248100</v>
      </c>
      <c r="F93" s="207">
        <f>Q93+V93+AA93+AD93</f>
        <v>8564000</v>
      </c>
      <c r="G93" s="166"/>
      <c r="H93" s="207"/>
      <c r="I93" s="207"/>
      <c r="J93" s="207"/>
      <c r="K93" s="207">
        <f>L93+Q93</f>
        <v>248100</v>
      </c>
      <c r="L93" s="207">
        <f>M93+N93+O93+P93</f>
        <v>248100</v>
      </c>
      <c r="M93" s="207"/>
      <c r="N93" s="207">
        <f>[2]ป้องกันCS!BI13</f>
        <v>248100</v>
      </c>
      <c r="O93" s="207">
        <f>[2]ป้องกันCS!BI25</f>
        <v>0</v>
      </c>
      <c r="P93" s="207"/>
      <c r="Q93" s="207">
        <f>R93+S93+T93+U93</f>
        <v>0</v>
      </c>
      <c r="R93" s="207"/>
      <c r="S93" s="207"/>
      <c r="T93" s="207"/>
      <c r="U93" s="207"/>
      <c r="V93" s="163">
        <f>W93+X93</f>
        <v>8564000</v>
      </c>
      <c r="W93" s="166">
        <f>[2]ป้องกันCS!BI35</f>
        <v>8564000</v>
      </c>
      <c r="X93" s="207"/>
      <c r="Y93" s="207">
        <f>Z93+AA93</f>
        <v>0</v>
      </c>
      <c r="Z93" s="207"/>
      <c r="AA93" s="207">
        <f>[2]ป้องกันCS!BG116</f>
        <v>0</v>
      </c>
      <c r="AB93" s="207">
        <f>AC93+AD93</f>
        <v>0</v>
      </c>
      <c r="AC93" s="207"/>
      <c r="AD93" s="207"/>
      <c r="AE93" s="164"/>
    </row>
    <row r="94" spans="1:173" s="171" customFormat="1" ht="25.5" customHeight="1" x14ac:dyDescent="0.3">
      <c r="A94" s="315" t="s">
        <v>81</v>
      </c>
      <c r="B94" s="322" t="s">
        <v>150</v>
      </c>
      <c r="C94" s="348" t="s">
        <v>342</v>
      </c>
      <c r="D94" s="367">
        <f>E94+F94</f>
        <v>13818000</v>
      </c>
      <c r="E94" s="168">
        <f>G94+L94+Z94+AC94</f>
        <v>6689000</v>
      </c>
      <c r="F94" s="169">
        <f>Q94+V94+AA94+AD94</f>
        <v>7129000</v>
      </c>
      <c r="G94" s="168"/>
      <c r="H94" s="169"/>
      <c r="I94" s="169"/>
      <c r="J94" s="169"/>
      <c r="K94" s="169">
        <f>L94+Q94</f>
        <v>6689000</v>
      </c>
      <c r="L94" s="169">
        <f>M94+N94+O94+P94</f>
        <v>6689000</v>
      </c>
      <c r="M94" s="169"/>
      <c r="N94" s="167">
        <f>[2]ป้องกันCS!AW13</f>
        <v>4790400</v>
      </c>
      <c r="O94" s="167">
        <f>[2]ป้องกันCS!AW25</f>
        <v>1898600</v>
      </c>
      <c r="P94" s="169">
        <f>[2]ป้องกันCS!AU29</f>
        <v>0</v>
      </c>
      <c r="Q94" s="169">
        <f t="shared" si="43"/>
        <v>0</v>
      </c>
      <c r="R94" s="169"/>
      <c r="S94" s="167"/>
      <c r="T94" s="167"/>
      <c r="U94" s="169"/>
      <c r="V94" s="169">
        <f t="shared" si="44"/>
        <v>7129000</v>
      </c>
      <c r="W94" s="169">
        <f>[2]ป้องกันCS!AW35</f>
        <v>0</v>
      </c>
      <c r="X94" s="169">
        <f>[2]ป้องกันCS!AW100</f>
        <v>7129000</v>
      </c>
      <c r="Y94" s="169">
        <f>Z94+AA94</f>
        <v>0</v>
      </c>
      <c r="Z94" s="169">
        <f>[3]ป้องกัน!AP$187</f>
        <v>0</v>
      </c>
      <c r="AA94" s="169"/>
      <c r="AB94" s="169">
        <f>AC94+AD94</f>
        <v>0</v>
      </c>
      <c r="AC94" s="169">
        <f>[3]ป้องกัน!AP$189</f>
        <v>0</v>
      </c>
      <c r="AD94" s="169"/>
      <c r="AE94" s="170"/>
    </row>
    <row r="95" spans="1:173" s="165" customFormat="1" ht="21" hidden="1" customHeight="1" x14ac:dyDescent="0.3">
      <c r="A95" s="311" t="s">
        <v>151</v>
      </c>
      <c r="B95" s="317"/>
      <c r="C95" s="345"/>
      <c r="D95" s="354"/>
      <c r="E95" s="166"/>
      <c r="F95" s="207"/>
      <c r="G95" s="166"/>
      <c r="H95" s="207"/>
      <c r="I95" s="207"/>
      <c r="J95" s="207"/>
      <c r="K95" s="207"/>
      <c r="L95" s="207"/>
      <c r="M95" s="207"/>
      <c r="N95" s="207"/>
      <c r="O95" s="207"/>
      <c r="P95" s="207"/>
      <c r="Q95" s="207"/>
      <c r="R95" s="207"/>
      <c r="S95" s="207"/>
      <c r="T95" s="207"/>
      <c r="U95" s="207"/>
      <c r="V95" s="163"/>
      <c r="W95" s="166"/>
      <c r="X95" s="207"/>
      <c r="Y95" s="207"/>
      <c r="Z95" s="207"/>
      <c r="AA95" s="207"/>
      <c r="AB95" s="207"/>
      <c r="AC95" s="207"/>
      <c r="AD95" s="207"/>
      <c r="AE95" s="164"/>
    </row>
    <row r="96" spans="1:173" s="165" customFormat="1" ht="21" x14ac:dyDescent="0.3">
      <c r="A96" s="311" t="s">
        <v>83</v>
      </c>
      <c r="B96" s="321" t="s">
        <v>152</v>
      </c>
      <c r="C96" s="349" t="s">
        <v>336</v>
      </c>
      <c r="D96" s="354">
        <f>E96+F96</f>
        <v>4400000</v>
      </c>
      <c r="E96" s="166">
        <f>G96+L96+Z96+AC96</f>
        <v>4400000</v>
      </c>
      <c r="F96" s="207">
        <f>Q96+V96+AA96+AD96</f>
        <v>0</v>
      </c>
      <c r="G96" s="166"/>
      <c r="H96" s="207"/>
      <c r="I96" s="207"/>
      <c r="J96" s="207"/>
      <c r="K96" s="207">
        <f>L96+Q96</f>
        <v>4400000</v>
      </c>
      <c r="L96" s="207">
        <f>M96+N96+O96+P96</f>
        <v>4400000</v>
      </c>
      <c r="M96" s="207"/>
      <c r="N96" s="207">
        <f>[2]ป้องกันCS!BC13</f>
        <v>4000000</v>
      </c>
      <c r="O96" s="207">
        <f>[2]ป้องกันCS!BC25</f>
        <v>400000</v>
      </c>
      <c r="P96" s="207"/>
      <c r="Q96" s="207">
        <f t="shared" si="43"/>
        <v>0</v>
      </c>
      <c r="R96" s="207"/>
      <c r="S96" s="207"/>
      <c r="T96" s="207"/>
      <c r="U96" s="207"/>
      <c r="V96" s="163">
        <f t="shared" si="44"/>
        <v>0</v>
      </c>
      <c r="W96" s="166"/>
      <c r="X96" s="207">
        <f>[2]ป้องกันCS!BC100</f>
        <v>0</v>
      </c>
      <c r="Y96" s="207">
        <f>Z96+AA96</f>
        <v>0</v>
      </c>
      <c r="Z96" s="207"/>
      <c r="AA96" s="207"/>
      <c r="AB96" s="207">
        <f>AC96+AD96</f>
        <v>0</v>
      </c>
      <c r="AC96" s="207"/>
      <c r="AD96" s="207"/>
      <c r="AE96" s="164"/>
    </row>
    <row r="97" spans="1:173" s="114" customFormat="1" ht="21" hidden="1" x14ac:dyDescent="0.3">
      <c r="A97" s="311" t="s">
        <v>153</v>
      </c>
      <c r="B97" s="312" t="s">
        <v>154</v>
      </c>
      <c r="C97" s="345" t="s">
        <v>37</v>
      </c>
      <c r="D97" s="354">
        <f>E97+F97</f>
        <v>0</v>
      </c>
      <c r="E97" s="140">
        <f>G97+L97+Z97+AC97</f>
        <v>0</v>
      </c>
      <c r="F97" s="141">
        <f>Q97+V97+AA97+AD97</f>
        <v>0</v>
      </c>
      <c r="G97" s="140"/>
      <c r="H97" s="141"/>
      <c r="I97" s="141"/>
      <c r="J97" s="141"/>
      <c r="K97" s="141">
        <f>L97+Q97</f>
        <v>0</v>
      </c>
      <c r="L97" s="141">
        <f>M97+N97+O97+P97</f>
        <v>0</v>
      </c>
      <c r="M97" s="141"/>
      <c r="N97" s="141"/>
      <c r="O97" s="141"/>
      <c r="P97" s="141"/>
      <c r="Q97" s="141">
        <f t="shared" si="43"/>
        <v>0</v>
      </c>
      <c r="R97" s="141"/>
      <c r="S97" s="141"/>
      <c r="T97" s="141"/>
      <c r="U97" s="141"/>
      <c r="V97" s="141">
        <f t="shared" si="44"/>
        <v>0</v>
      </c>
      <c r="W97" s="141"/>
      <c r="X97" s="141"/>
      <c r="Y97" s="141">
        <f>Z97+AA97</f>
        <v>0</v>
      </c>
      <c r="Z97" s="141">
        <f>[3]ป้องกัน!AP$187</f>
        <v>0</v>
      </c>
      <c r="AA97" s="141"/>
      <c r="AB97" s="141">
        <f>AC97+AD97</f>
        <v>0</v>
      </c>
      <c r="AC97" s="141"/>
      <c r="AD97" s="141"/>
      <c r="AE97" s="126"/>
    </row>
    <row r="98" spans="1:173" s="114" customFormat="1" ht="21" hidden="1" customHeight="1" x14ac:dyDescent="0.3">
      <c r="A98" s="311" t="s">
        <v>155</v>
      </c>
      <c r="B98" s="317" t="s">
        <v>156</v>
      </c>
      <c r="C98" s="345" t="s">
        <v>37</v>
      </c>
      <c r="D98" s="354">
        <f>E98+F98</f>
        <v>0</v>
      </c>
      <c r="E98" s="140">
        <f>G98+L98+Z98+AC98</f>
        <v>0</v>
      </c>
      <c r="F98" s="208">
        <f>Q98+V98+AA98+AD98</f>
        <v>0</v>
      </c>
      <c r="G98" s="140"/>
      <c r="H98" s="208"/>
      <c r="I98" s="208"/>
      <c r="J98" s="208"/>
      <c r="K98" s="208">
        <f>L98+Q98</f>
        <v>0</v>
      </c>
      <c r="L98" s="208">
        <f>M98+N98+O98+P98</f>
        <v>0</v>
      </c>
      <c r="M98" s="208"/>
      <c r="N98" s="208"/>
      <c r="O98" s="208"/>
      <c r="P98" s="208"/>
      <c r="Q98" s="208">
        <f t="shared" si="43"/>
        <v>0</v>
      </c>
      <c r="R98" s="208"/>
      <c r="S98" s="208"/>
      <c r="T98" s="208"/>
      <c r="U98" s="208"/>
      <c r="V98" s="208">
        <f t="shared" si="44"/>
        <v>0</v>
      </c>
      <c r="W98" s="140"/>
      <c r="X98" s="140"/>
      <c r="Y98" s="208">
        <f>Z98+AA98</f>
        <v>0</v>
      </c>
      <c r="Z98" s="208"/>
      <c r="AA98" s="208"/>
      <c r="AB98" s="208">
        <f>AC98+AD98</f>
        <v>0</v>
      </c>
      <c r="AC98" s="208"/>
      <c r="AD98" s="208"/>
      <c r="AE98" s="126"/>
    </row>
    <row r="99" spans="1:173" s="192" customFormat="1" ht="21" x14ac:dyDescent="0.3">
      <c r="A99" s="287" t="s">
        <v>157</v>
      </c>
      <c r="B99" s="288"/>
      <c r="C99" s="345"/>
      <c r="D99" s="361">
        <f t="shared" ref="D99:AD99" si="45">D100+D101+D103+D102+D106</f>
        <v>70475000</v>
      </c>
      <c r="E99" s="300">
        <f t="shared" si="45"/>
        <v>13525000</v>
      </c>
      <c r="F99" s="209">
        <f t="shared" si="45"/>
        <v>56950000</v>
      </c>
      <c r="G99" s="209">
        <f t="shared" si="45"/>
        <v>0</v>
      </c>
      <c r="H99" s="209">
        <f t="shared" si="45"/>
        <v>0</v>
      </c>
      <c r="I99" s="209">
        <f t="shared" si="45"/>
        <v>0</v>
      </c>
      <c r="J99" s="209">
        <f t="shared" si="45"/>
        <v>0</v>
      </c>
      <c r="K99" s="209">
        <f t="shared" si="45"/>
        <v>13525000</v>
      </c>
      <c r="L99" s="209">
        <f t="shared" si="45"/>
        <v>13525000</v>
      </c>
      <c r="M99" s="209">
        <f t="shared" si="45"/>
        <v>3040000</v>
      </c>
      <c r="N99" s="209">
        <f t="shared" si="45"/>
        <v>6632000</v>
      </c>
      <c r="O99" s="209">
        <f t="shared" si="45"/>
        <v>3853000</v>
      </c>
      <c r="P99" s="209">
        <f t="shared" si="45"/>
        <v>0</v>
      </c>
      <c r="Q99" s="209">
        <f t="shared" si="45"/>
        <v>0</v>
      </c>
      <c r="R99" s="209">
        <f t="shared" si="45"/>
        <v>0</v>
      </c>
      <c r="S99" s="209">
        <f t="shared" si="45"/>
        <v>0</v>
      </c>
      <c r="T99" s="209">
        <f t="shared" si="45"/>
        <v>0</v>
      </c>
      <c r="U99" s="209">
        <f t="shared" si="45"/>
        <v>0</v>
      </c>
      <c r="V99" s="209">
        <f t="shared" si="45"/>
        <v>1827000</v>
      </c>
      <c r="W99" s="209">
        <f t="shared" si="45"/>
        <v>1127000</v>
      </c>
      <c r="X99" s="209">
        <f t="shared" si="45"/>
        <v>700000</v>
      </c>
      <c r="Y99" s="209">
        <f t="shared" si="45"/>
        <v>14000000</v>
      </c>
      <c r="Z99" s="209">
        <f t="shared" si="45"/>
        <v>0</v>
      </c>
      <c r="AA99" s="209">
        <f t="shared" si="45"/>
        <v>14000000</v>
      </c>
      <c r="AB99" s="209">
        <f t="shared" si="45"/>
        <v>41123000</v>
      </c>
      <c r="AC99" s="209">
        <f t="shared" si="45"/>
        <v>0</v>
      </c>
      <c r="AD99" s="209">
        <f t="shared" si="45"/>
        <v>41123000</v>
      </c>
      <c r="AE99" s="130"/>
    </row>
    <row r="100" spans="1:173" s="114" customFormat="1" ht="21" x14ac:dyDescent="0.3">
      <c r="A100" s="311" t="s">
        <v>58</v>
      </c>
      <c r="B100" s="312" t="s">
        <v>158</v>
      </c>
      <c r="C100" s="350" t="s">
        <v>333</v>
      </c>
      <c r="D100" s="354">
        <f>E100+F100</f>
        <v>42250000</v>
      </c>
      <c r="E100" s="140">
        <f>G100+L100+Z100+AC100</f>
        <v>0</v>
      </c>
      <c r="F100" s="141">
        <f>Q100+V100+AA100+AD100</f>
        <v>42250000</v>
      </c>
      <c r="G100" s="140"/>
      <c r="H100" s="141"/>
      <c r="I100" s="141"/>
      <c r="J100" s="141"/>
      <c r="K100" s="141">
        <f t="shared" ref="K100:K106" si="46">L100+Q100</f>
        <v>0</v>
      </c>
      <c r="L100" s="141">
        <f>M100+N100+O100+P100</f>
        <v>0</v>
      </c>
      <c r="M100" s="141"/>
      <c r="N100" s="141"/>
      <c r="O100" s="141"/>
      <c r="P100" s="141"/>
      <c r="Q100" s="141">
        <f>R100+S100+T100+U100</f>
        <v>0</v>
      </c>
      <c r="R100" s="141"/>
      <c r="S100" s="141"/>
      <c r="T100" s="141"/>
      <c r="U100" s="141"/>
      <c r="V100" s="141">
        <f>W100+X100</f>
        <v>1127000</v>
      </c>
      <c r="W100" s="141">
        <f>'[2]ส่งเสริมป่าชุมชน CS'!S23</f>
        <v>1127000</v>
      </c>
      <c r="X100" s="141">
        <f>'[3]ส่งเสริมป่าชุมชน CS'!S$170</f>
        <v>0</v>
      </c>
      <c r="Y100" s="141">
        <f>Z100+AA100</f>
        <v>0</v>
      </c>
      <c r="Z100" s="141"/>
      <c r="AA100" s="141">
        <f>'[3]ส่งเสริมป่าชุมชน CS'!S$232</f>
        <v>0</v>
      </c>
      <c r="AB100" s="141">
        <f>AC100+AD100</f>
        <v>41123000</v>
      </c>
      <c r="AC100" s="141"/>
      <c r="AD100" s="141">
        <f>'[2]ส่งเสริมป่าชุมชน CS'!S38</f>
        <v>41123000</v>
      </c>
      <c r="AE100" s="126"/>
    </row>
    <row r="101" spans="1:173" s="114" customFormat="1" ht="21" x14ac:dyDescent="0.3">
      <c r="A101" s="311" t="s">
        <v>94</v>
      </c>
      <c r="B101" s="312" t="s">
        <v>159</v>
      </c>
      <c r="C101" s="350" t="s">
        <v>333</v>
      </c>
      <c r="D101" s="354">
        <f>E101+F101</f>
        <v>12638000</v>
      </c>
      <c r="E101" s="140">
        <f>G101+L101+Z101+AC101</f>
        <v>12638000</v>
      </c>
      <c r="F101" s="141">
        <f>Q101+V101+AA101+AD101</f>
        <v>0</v>
      </c>
      <c r="G101" s="140"/>
      <c r="H101" s="141"/>
      <c r="I101" s="141"/>
      <c r="J101" s="141"/>
      <c r="K101" s="141">
        <f t="shared" si="46"/>
        <v>12638000</v>
      </c>
      <c r="L101" s="141">
        <f>M101+N101+O101+P101</f>
        <v>12638000</v>
      </c>
      <c r="M101" s="141">
        <f>'[2]ส่งเสริมป่าชุมชน CS'!Y10</f>
        <v>3040000</v>
      </c>
      <c r="N101" s="141">
        <f>'[2]ส่งเสริมป่าชุมชน CS'!Y13</f>
        <v>6022000</v>
      </c>
      <c r="O101" s="141">
        <f>'[2]ส่งเสริมป่าชุมชน CS'!Y16</f>
        <v>3576000</v>
      </c>
      <c r="P101" s="141"/>
      <c r="Q101" s="141">
        <f>R101+S101+T101+U101</f>
        <v>0</v>
      </c>
      <c r="R101" s="141"/>
      <c r="S101" s="141"/>
      <c r="T101" s="141"/>
      <c r="U101" s="141"/>
      <c r="V101" s="141">
        <f>W101+X101</f>
        <v>0</v>
      </c>
      <c r="W101" s="141">
        <f>'[2]ส่งเสริมป่าชุมชน CS'!W23</f>
        <v>0</v>
      </c>
      <c r="X101" s="141">
        <f>'[3]ส่งเสริมป่าชุมชน CS'!S$170</f>
        <v>0</v>
      </c>
      <c r="Y101" s="141">
        <f>Z101+AA101</f>
        <v>0</v>
      </c>
      <c r="Z101" s="141"/>
      <c r="AA101" s="141">
        <f>'[3]ส่งเสริมป่าชุมชน CS'!S$232</f>
        <v>0</v>
      </c>
      <c r="AB101" s="141">
        <f>AC101+AD101</f>
        <v>0</v>
      </c>
      <c r="AC101" s="141">
        <f>'[2]ส่งเสริมป่าชุมชน CS'!W38</f>
        <v>0</v>
      </c>
      <c r="AD101" s="141"/>
      <c r="AE101" s="126"/>
    </row>
    <row r="102" spans="1:173" s="216" customFormat="1" ht="21" x14ac:dyDescent="0.3">
      <c r="A102" s="323" t="s">
        <v>96</v>
      </c>
      <c r="B102" s="324" t="s">
        <v>160</v>
      </c>
      <c r="C102" s="350" t="s">
        <v>333</v>
      </c>
      <c r="D102" s="367">
        <f>E102+F102</f>
        <v>14000000</v>
      </c>
      <c r="E102" s="213">
        <f>G102+L102+Z102+AC102</f>
        <v>0</v>
      </c>
      <c r="F102" s="211">
        <f>Q102+V102+AA102+AD102</f>
        <v>14000000</v>
      </c>
      <c r="G102" s="210"/>
      <c r="H102" s="211"/>
      <c r="I102" s="211"/>
      <c r="J102" s="211"/>
      <c r="K102" s="212">
        <f t="shared" si="46"/>
        <v>0</v>
      </c>
      <c r="L102" s="212">
        <f>M102+N102+O102+P102</f>
        <v>0</v>
      </c>
      <c r="M102" s="212"/>
      <c r="N102" s="210">
        <f>'[2]ส่งเสริมป่าชุมชน CS'!AC13</f>
        <v>0</v>
      </c>
      <c r="O102" s="210">
        <f>'[2]ส่งเสริมป่าชุมชน CS'!AC16</f>
        <v>0</v>
      </c>
      <c r="P102" s="210"/>
      <c r="Q102" s="212">
        <f>R102+S102+T102+U102</f>
        <v>0</v>
      </c>
      <c r="R102" s="212"/>
      <c r="S102" s="210"/>
      <c r="T102" s="210"/>
      <c r="U102" s="210"/>
      <c r="V102" s="210">
        <f>+W102+X102</f>
        <v>0</v>
      </c>
      <c r="W102" s="210"/>
      <c r="X102" s="210"/>
      <c r="Y102" s="210">
        <f>Z102+AA102</f>
        <v>14000000</v>
      </c>
      <c r="Z102" s="210"/>
      <c r="AA102" s="213">
        <f>'[2]ส่งเสริมป่าชุมชน CS'!AE36</f>
        <v>14000000</v>
      </c>
      <c r="AB102" s="210">
        <f>AC102+AD102</f>
        <v>0</v>
      </c>
      <c r="AC102" s="210"/>
      <c r="AD102" s="210">
        <f>'[2]ส่งเสริมป่าชุมชน CS'!AE38</f>
        <v>0</v>
      </c>
      <c r="AE102" s="214"/>
      <c r="AF102" s="210"/>
      <c r="AG102" s="210">
        <f>+AH102+AI102</f>
        <v>14000000</v>
      </c>
      <c r="AH102" s="210">
        <f>+Y102-J102</f>
        <v>14000000</v>
      </c>
      <c r="AI102" s="215">
        <f>+Z102-L102</f>
        <v>0</v>
      </c>
      <c r="AJ102" s="213">
        <f>'[3]อนุรักษ์ (ใต้)'!P$8</f>
        <v>0</v>
      </c>
      <c r="AK102" s="211"/>
      <c r="AL102" s="211"/>
      <c r="AM102" s="211"/>
      <c r="AN102" s="211" t="e">
        <f>AO102+AP102+AQ102+AR102</f>
        <v>#REF!</v>
      </c>
      <c r="AO102" s="211"/>
      <c r="AP102" s="211" t="e">
        <f>'[3]อนุรักษ์ (ใต้) (2)'!#REF!</f>
        <v>#REF!</v>
      </c>
      <c r="AQ102" s="211" t="e">
        <f>'[3]อนุรักษ์ (ใต้) (2)'!#REF!</f>
        <v>#REF!</v>
      </c>
      <c r="AR102" s="211"/>
      <c r="AS102" s="211">
        <f>AT102+AU102</f>
        <v>0</v>
      </c>
      <c r="AT102" s="211">
        <f>'[3]อนุรักษ์ (ใต้)'!P$50</f>
        <v>0</v>
      </c>
      <c r="AU102" s="211">
        <f>'[3]อนุรักษ์ (ใต้)'!P$105</f>
        <v>0</v>
      </c>
      <c r="AV102" s="211" t="e">
        <f>AW102+AX102</f>
        <v>#REF!</v>
      </c>
      <c r="AW102" s="211"/>
      <c r="AX102" s="211" t="e">
        <f>'[3]อนุรักษ์ (ใต้) (2)'!#REF!</f>
        <v>#REF!</v>
      </c>
      <c r="AY102" s="211">
        <f>AZ102+BA102</f>
        <v>0</v>
      </c>
      <c r="AZ102" s="211">
        <f>'[3]อนุรักษ์ (ใต้)'!P$161</f>
        <v>0</v>
      </c>
      <c r="BA102" s="211"/>
    </row>
    <row r="103" spans="1:173" s="165" customFormat="1" ht="21" x14ac:dyDescent="0.3">
      <c r="A103" s="311" t="s">
        <v>98</v>
      </c>
      <c r="B103" s="321" t="s">
        <v>161</v>
      </c>
      <c r="C103" s="345"/>
      <c r="D103" s="361">
        <f>D104+D105</f>
        <v>1367000</v>
      </c>
      <c r="E103" s="207">
        <f t="shared" ref="E103:AD103" si="47">E104+E105</f>
        <v>667000</v>
      </c>
      <c r="F103" s="163">
        <f t="shared" si="47"/>
        <v>700000</v>
      </c>
      <c r="G103" s="163">
        <f t="shared" si="47"/>
        <v>0</v>
      </c>
      <c r="H103" s="163">
        <f t="shared" si="47"/>
        <v>0</v>
      </c>
      <c r="I103" s="163">
        <f t="shared" si="47"/>
        <v>0</v>
      </c>
      <c r="J103" s="163">
        <f t="shared" si="47"/>
        <v>0</v>
      </c>
      <c r="K103" s="163">
        <f t="shared" si="46"/>
        <v>667000</v>
      </c>
      <c r="L103" s="163">
        <f t="shared" si="47"/>
        <v>667000</v>
      </c>
      <c r="M103" s="163">
        <f t="shared" si="47"/>
        <v>0</v>
      </c>
      <c r="N103" s="163">
        <f t="shared" si="47"/>
        <v>450000</v>
      </c>
      <c r="O103" s="163">
        <f t="shared" si="47"/>
        <v>217000</v>
      </c>
      <c r="P103" s="163">
        <f t="shared" si="47"/>
        <v>0</v>
      </c>
      <c r="Q103" s="163">
        <f t="shared" si="47"/>
        <v>0</v>
      </c>
      <c r="R103" s="163">
        <f t="shared" si="47"/>
        <v>0</v>
      </c>
      <c r="S103" s="163">
        <f t="shared" si="47"/>
        <v>0</v>
      </c>
      <c r="T103" s="163">
        <f t="shared" si="47"/>
        <v>0</v>
      </c>
      <c r="U103" s="163">
        <f t="shared" si="47"/>
        <v>0</v>
      </c>
      <c r="V103" s="163">
        <f t="shared" si="47"/>
        <v>700000</v>
      </c>
      <c r="W103" s="163">
        <f t="shared" si="47"/>
        <v>0</v>
      </c>
      <c r="X103" s="163">
        <f t="shared" si="47"/>
        <v>700000</v>
      </c>
      <c r="Y103" s="163">
        <f t="shared" si="47"/>
        <v>0</v>
      </c>
      <c r="Z103" s="163">
        <f t="shared" si="47"/>
        <v>0</v>
      </c>
      <c r="AA103" s="163">
        <f t="shared" si="47"/>
        <v>0</v>
      </c>
      <c r="AB103" s="163">
        <f t="shared" si="47"/>
        <v>0</v>
      </c>
      <c r="AC103" s="163">
        <f t="shared" si="47"/>
        <v>0</v>
      </c>
      <c r="AD103" s="163">
        <f t="shared" si="47"/>
        <v>0</v>
      </c>
      <c r="AE103" s="164"/>
    </row>
    <row r="104" spans="1:173" s="150" customFormat="1" ht="25.5" customHeight="1" x14ac:dyDescent="0.3">
      <c r="A104" s="314"/>
      <c r="B104" s="325" t="s">
        <v>162</v>
      </c>
      <c r="C104" s="352" t="s">
        <v>333</v>
      </c>
      <c r="D104" s="366">
        <f>E104+F104</f>
        <v>990000</v>
      </c>
      <c r="E104" s="147">
        <f>G104+L104+Z104+AC104</f>
        <v>290000</v>
      </c>
      <c r="F104" s="148">
        <f>Q104+V104+AA104+AD104</f>
        <v>700000</v>
      </c>
      <c r="G104" s="147"/>
      <c r="H104" s="148"/>
      <c r="I104" s="148"/>
      <c r="J104" s="148"/>
      <c r="K104" s="148">
        <f t="shared" si="46"/>
        <v>290000</v>
      </c>
      <c r="L104" s="148">
        <f>M104+N104+O104+P104</f>
        <v>290000</v>
      </c>
      <c r="M104" s="148"/>
      <c r="N104" s="148">
        <f>'[2]ส่งเสริมป่าชุมชน CS'!AK13</f>
        <v>250000</v>
      </c>
      <c r="O104" s="148">
        <f>'[2]ส่งเสริมป่าชุมชน CS'!AK16</f>
        <v>40000</v>
      </c>
      <c r="P104" s="148"/>
      <c r="Q104" s="148">
        <f>R104+S104+T104+U104</f>
        <v>0</v>
      </c>
      <c r="R104" s="148"/>
      <c r="S104" s="148"/>
      <c r="T104" s="148"/>
      <c r="U104" s="148"/>
      <c r="V104" s="148">
        <f>W104+X104</f>
        <v>700000</v>
      </c>
      <c r="W104" s="148">
        <f>[3]สมุนไพรCS!R$49</f>
        <v>0</v>
      </c>
      <c r="X104" s="148">
        <f>'[2]ส่งเสริมป่าชุมชน CS'!AK30</f>
        <v>700000</v>
      </c>
      <c r="Y104" s="148">
        <f>Z104+AA104</f>
        <v>0</v>
      </c>
      <c r="Z104" s="148">
        <f>[3]สมุนไพรCS!R$207</f>
        <v>0</v>
      </c>
      <c r="AA104" s="148"/>
      <c r="AB104" s="148">
        <f>AC104+AD104</f>
        <v>0</v>
      </c>
      <c r="AC104" s="148">
        <f>[3]สมุนไพรCS!R$220</f>
        <v>0</v>
      </c>
      <c r="AD104" s="148"/>
      <c r="AE104" s="149"/>
    </row>
    <row r="105" spans="1:173" s="150" customFormat="1" ht="26.25" customHeight="1" x14ac:dyDescent="0.3">
      <c r="A105" s="314"/>
      <c r="B105" s="325" t="s">
        <v>163</v>
      </c>
      <c r="C105" s="351" t="s">
        <v>332</v>
      </c>
      <c r="D105" s="366">
        <f>E105+F105</f>
        <v>377000</v>
      </c>
      <c r="E105" s="147">
        <f>G105+L105+Z105+AC105</f>
        <v>377000</v>
      </c>
      <c r="F105" s="148">
        <f>Q105+V105+AA105+AD105</f>
        <v>0</v>
      </c>
      <c r="G105" s="147"/>
      <c r="H105" s="148"/>
      <c r="I105" s="148"/>
      <c r="J105" s="148"/>
      <c r="K105" s="148">
        <f t="shared" si="46"/>
        <v>377000</v>
      </c>
      <c r="L105" s="148">
        <f>M105+N105+O105+P105</f>
        <v>377000</v>
      </c>
      <c r="M105" s="148"/>
      <c r="N105" s="148">
        <f>'[2]ส่งเสริมป่าชุมชน CS'!AQ13</f>
        <v>200000</v>
      </c>
      <c r="O105" s="148">
        <f>'[2]ส่งเสริมป่าชุมชน CS'!AQ16</f>
        <v>177000</v>
      </c>
      <c r="P105" s="148"/>
      <c r="Q105" s="148">
        <f>R105+S105+T105+U105</f>
        <v>0</v>
      </c>
      <c r="R105" s="148"/>
      <c r="S105" s="148"/>
      <c r="T105" s="148"/>
      <c r="U105" s="148"/>
      <c r="V105" s="148">
        <f>W105+X105</f>
        <v>0</v>
      </c>
      <c r="W105" s="148">
        <f>[3]สมุนไพรCS!AD$49</f>
        <v>0</v>
      </c>
      <c r="X105" s="148">
        <f>[3]สมุนไพรCS!AD$148</f>
        <v>0</v>
      </c>
      <c r="Y105" s="148">
        <f>Z105+AA105</f>
        <v>0</v>
      </c>
      <c r="Z105" s="148">
        <f>[3]สมุนไพรCS!AD$207</f>
        <v>0</v>
      </c>
      <c r="AA105" s="148"/>
      <c r="AB105" s="148">
        <f>AC105+AD105</f>
        <v>0</v>
      </c>
      <c r="AC105" s="148">
        <f>[3]สมุนไพรCS!AD$220</f>
        <v>0</v>
      </c>
      <c r="AD105" s="148"/>
      <c r="AE105" s="149"/>
    </row>
    <row r="106" spans="1:173" s="171" customFormat="1" ht="24" customHeight="1" x14ac:dyDescent="0.3">
      <c r="A106" s="326" t="s">
        <v>100</v>
      </c>
      <c r="B106" s="327" t="s">
        <v>164</v>
      </c>
      <c r="C106" s="350" t="s">
        <v>333</v>
      </c>
      <c r="D106" s="367">
        <f>E106+F106</f>
        <v>220000</v>
      </c>
      <c r="E106" s="217">
        <f>G106+L106+Z106+AC106</f>
        <v>220000</v>
      </c>
      <c r="F106" s="218">
        <f>Q106+V106+AA106+AD106</f>
        <v>0</v>
      </c>
      <c r="G106" s="217"/>
      <c r="H106" s="218"/>
      <c r="I106" s="218"/>
      <c r="J106" s="218"/>
      <c r="K106" s="218">
        <f t="shared" si="46"/>
        <v>220000</v>
      </c>
      <c r="L106" s="218">
        <f>M106+N106+O106+P106</f>
        <v>220000</v>
      </c>
      <c r="M106" s="218"/>
      <c r="N106" s="218">
        <f>'[2]ส่งเสริมป่าชุมชน CS'!AW13</f>
        <v>160000</v>
      </c>
      <c r="O106" s="218">
        <f>'[2]ส่งเสริมป่าชุมชน CS'!AW16</f>
        <v>60000</v>
      </c>
      <c r="P106" s="218"/>
      <c r="Q106" s="218">
        <f>R106+S106+T106+U106</f>
        <v>0</v>
      </c>
      <c r="R106" s="218"/>
      <c r="S106" s="218"/>
      <c r="T106" s="218"/>
      <c r="U106" s="218"/>
      <c r="V106" s="218">
        <f>W106+X106</f>
        <v>0</v>
      </c>
      <c r="W106" s="218"/>
      <c r="X106" s="218">
        <f>'[2]ส่งเสริมป่าชุมชน CS'!AW30</f>
        <v>0</v>
      </c>
      <c r="Y106" s="218">
        <f>Z106+AA106</f>
        <v>0</v>
      </c>
      <c r="Z106" s="218">
        <f>[3]โลจิสติกส์!R$193</f>
        <v>0</v>
      </c>
      <c r="AA106" s="218"/>
      <c r="AB106" s="218">
        <f>AC106+AD106</f>
        <v>0</v>
      </c>
      <c r="AC106" s="218">
        <f>[3]โลจิสติกส์!R$199</f>
        <v>0</v>
      </c>
      <c r="AD106" s="218"/>
      <c r="AE106" s="170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219"/>
      <c r="CO106" s="219"/>
      <c r="CP106" s="219"/>
      <c r="CQ106" s="219"/>
      <c r="CR106" s="219"/>
      <c r="CS106" s="219"/>
      <c r="CT106" s="219"/>
      <c r="CU106" s="219"/>
      <c r="CV106" s="219"/>
      <c r="CW106" s="219"/>
      <c r="CX106" s="219"/>
      <c r="CY106" s="219"/>
      <c r="CZ106" s="219"/>
      <c r="DA106" s="219"/>
      <c r="DB106" s="219"/>
      <c r="DC106" s="219"/>
      <c r="DD106" s="219"/>
      <c r="DE106" s="219"/>
      <c r="DF106" s="219"/>
      <c r="DG106" s="219"/>
      <c r="DH106" s="219"/>
      <c r="DI106" s="219"/>
      <c r="DJ106" s="219"/>
      <c r="DK106" s="219"/>
      <c r="DL106" s="219"/>
      <c r="DM106" s="219"/>
      <c r="DN106" s="219"/>
      <c r="DO106" s="219"/>
      <c r="DP106" s="219"/>
      <c r="DQ106" s="219"/>
      <c r="DR106" s="219"/>
      <c r="DS106" s="219"/>
      <c r="DT106" s="219"/>
      <c r="DU106" s="219"/>
      <c r="DV106" s="219"/>
      <c r="DW106" s="219"/>
      <c r="DX106" s="219"/>
      <c r="DY106" s="219"/>
      <c r="DZ106" s="219"/>
      <c r="EA106" s="219"/>
      <c r="EB106" s="219"/>
      <c r="EC106" s="219"/>
      <c r="ED106" s="219"/>
      <c r="EE106" s="219"/>
      <c r="EF106" s="219"/>
      <c r="EG106" s="219"/>
      <c r="EH106" s="219"/>
      <c r="EI106" s="219"/>
      <c r="EJ106" s="219"/>
      <c r="EK106" s="219"/>
      <c r="EL106" s="219"/>
      <c r="EM106" s="219"/>
      <c r="EN106" s="219"/>
      <c r="EO106" s="219"/>
      <c r="EP106" s="219"/>
      <c r="EQ106" s="219"/>
      <c r="ER106" s="219"/>
      <c r="ES106" s="219"/>
      <c r="ET106" s="219"/>
      <c r="EU106" s="219"/>
      <c r="EV106" s="219"/>
      <c r="EW106" s="219"/>
      <c r="EX106" s="219"/>
      <c r="EY106" s="219"/>
      <c r="EZ106" s="219"/>
      <c r="FA106" s="219"/>
      <c r="FB106" s="219"/>
      <c r="FC106" s="219"/>
      <c r="FD106" s="219"/>
      <c r="FE106" s="219"/>
      <c r="FF106" s="219"/>
      <c r="FG106" s="219"/>
      <c r="FH106" s="219"/>
      <c r="FI106" s="219"/>
      <c r="FJ106" s="219"/>
      <c r="FK106" s="219"/>
      <c r="FL106" s="219"/>
      <c r="FM106" s="219"/>
      <c r="FN106" s="219"/>
      <c r="FO106" s="219"/>
      <c r="FP106" s="219"/>
      <c r="FQ106" s="219"/>
    </row>
    <row r="107" spans="1:173" s="223" customFormat="1" ht="21" x14ac:dyDescent="0.3">
      <c r="A107" s="287" t="s">
        <v>165</v>
      </c>
      <c r="B107" s="290"/>
      <c r="C107" s="348"/>
      <c r="D107" s="361">
        <f t="shared" ref="D107:AD107" si="48">D109+D108</f>
        <v>24820900</v>
      </c>
      <c r="E107" s="301">
        <f t="shared" si="48"/>
        <v>12552500</v>
      </c>
      <c r="F107" s="220">
        <f t="shared" si="48"/>
        <v>12268400</v>
      </c>
      <c r="G107" s="220">
        <f t="shared" si="48"/>
        <v>0</v>
      </c>
      <c r="H107" s="220">
        <f t="shared" si="48"/>
        <v>0</v>
      </c>
      <c r="I107" s="220">
        <f t="shared" si="48"/>
        <v>0</v>
      </c>
      <c r="J107" s="220">
        <f t="shared" si="48"/>
        <v>0</v>
      </c>
      <c r="K107" s="220">
        <f t="shared" si="48"/>
        <v>12552500</v>
      </c>
      <c r="L107" s="220">
        <f t="shared" si="48"/>
        <v>12552500</v>
      </c>
      <c r="M107" s="220">
        <f t="shared" si="48"/>
        <v>0</v>
      </c>
      <c r="N107" s="220">
        <f t="shared" si="48"/>
        <v>9631500</v>
      </c>
      <c r="O107" s="220">
        <f t="shared" si="48"/>
        <v>2921000</v>
      </c>
      <c r="P107" s="220">
        <f t="shared" si="48"/>
        <v>0</v>
      </c>
      <c r="Q107" s="220">
        <f t="shared" si="48"/>
        <v>0</v>
      </c>
      <c r="R107" s="220">
        <f t="shared" si="48"/>
        <v>0</v>
      </c>
      <c r="S107" s="220">
        <f t="shared" si="48"/>
        <v>0</v>
      </c>
      <c r="T107" s="220">
        <f t="shared" si="48"/>
        <v>0</v>
      </c>
      <c r="U107" s="220">
        <f t="shared" si="48"/>
        <v>0</v>
      </c>
      <c r="V107" s="220">
        <f t="shared" si="48"/>
        <v>12268400</v>
      </c>
      <c r="W107" s="220">
        <f t="shared" si="48"/>
        <v>3964000</v>
      </c>
      <c r="X107" s="220">
        <f t="shared" si="48"/>
        <v>8304400</v>
      </c>
      <c r="Y107" s="220">
        <f t="shared" si="48"/>
        <v>0</v>
      </c>
      <c r="Z107" s="220">
        <f t="shared" si="48"/>
        <v>0</v>
      </c>
      <c r="AA107" s="220">
        <f t="shared" si="48"/>
        <v>0</v>
      </c>
      <c r="AB107" s="220">
        <f t="shared" si="48"/>
        <v>0</v>
      </c>
      <c r="AC107" s="220">
        <f t="shared" si="48"/>
        <v>0</v>
      </c>
      <c r="AD107" s="220">
        <f t="shared" si="48"/>
        <v>0</v>
      </c>
      <c r="AE107" s="221"/>
      <c r="AF107" s="222"/>
      <c r="AG107" s="222"/>
      <c r="AH107" s="222"/>
      <c r="AI107" s="222"/>
      <c r="AJ107" s="222"/>
      <c r="AK107" s="222"/>
      <c r="AL107" s="222"/>
      <c r="AM107" s="222"/>
      <c r="AN107" s="222"/>
      <c r="AO107" s="222"/>
      <c r="AP107" s="222"/>
      <c r="AQ107" s="222"/>
      <c r="AR107" s="222"/>
      <c r="AS107" s="222"/>
      <c r="AT107" s="222"/>
      <c r="AU107" s="222"/>
      <c r="AV107" s="222"/>
      <c r="AW107" s="222"/>
      <c r="AX107" s="222"/>
      <c r="AY107" s="222"/>
      <c r="AZ107" s="222"/>
      <c r="BA107" s="222"/>
      <c r="BB107" s="222"/>
      <c r="BC107" s="222"/>
      <c r="BD107" s="222"/>
      <c r="BE107" s="222"/>
      <c r="BF107" s="222"/>
      <c r="BG107" s="222"/>
      <c r="BH107" s="222"/>
      <c r="BI107" s="222"/>
      <c r="BJ107" s="222"/>
      <c r="BK107" s="222"/>
      <c r="BL107" s="222"/>
      <c r="BM107" s="222"/>
      <c r="BN107" s="222"/>
      <c r="BO107" s="222"/>
      <c r="BP107" s="222"/>
      <c r="BQ107" s="222"/>
      <c r="BR107" s="222"/>
      <c r="BS107" s="222"/>
      <c r="BT107" s="222"/>
      <c r="BU107" s="222"/>
      <c r="BV107" s="222"/>
      <c r="BW107" s="222"/>
      <c r="BX107" s="222"/>
      <c r="BY107" s="222"/>
      <c r="BZ107" s="222"/>
      <c r="CA107" s="222"/>
      <c r="CB107" s="222"/>
      <c r="CC107" s="222"/>
      <c r="CD107" s="222"/>
      <c r="CE107" s="222"/>
      <c r="CF107" s="222"/>
      <c r="CG107" s="222"/>
      <c r="CH107" s="222"/>
      <c r="CI107" s="222"/>
      <c r="CJ107" s="222"/>
      <c r="CK107" s="222"/>
      <c r="CL107" s="222"/>
      <c r="CM107" s="222"/>
      <c r="CN107" s="222"/>
      <c r="CO107" s="222"/>
      <c r="CP107" s="222"/>
      <c r="CQ107" s="222"/>
      <c r="CR107" s="222"/>
      <c r="CS107" s="222"/>
      <c r="CT107" s="222"/>
      <c r="CU107" s="222"/>
      <c r="CV107" s="222"/>
      <c r="CW107" s="222"/>
      <c r="CX107" s="222"/>
      <c r="CY107" s="222"/>
      <c r="CZ107" s="222"/>
      <c r="DA107" s="222"/>
      <c r="DB107" s="222"/>
      <c r="DC107" s="222"/>
      <c r="DD107" s="222"/>
      <c r="DE107" s="222"/>
      <c r="DF107" s="222"/>
      <c r="DG107" s="222"/>
      <c r="DH107" s="222"/>
      <c r="DI107" s="222"/>
      <c r="DJ107" s="222"/>
      <c r="DK107" s="222"/>
      <c r="DL107" s="222"/>
      <c r="DM107" s="222"/>
      <c r="DN107" s="222"/>
      <c r="DO107" s="222"/>
      <c r="DP107" s="222"/>
      <c r="DQ107" s="222"/>
      <c r="DR107" s="222"/>
      <c r="DS107" s="222"/>
      <c r="DT107" s="222"/>
      <c r="DU107" s="222"/>
      <c r="DV107" s="222"/>
      <c r="DW107" s="222"/>
      <c r="DX107" s="222"/>
      <c r="DY107" s="222"/>
      <c r="DZ107" s="222"/>
      <c r="EA107" s="222"/>
      <c r="EB107" s="222"/>
      <c r="EC107" s="222"/>
      <c r="ED107" s="222"/>
      <c r="EE107" s="222"/>
      <c r="EF107" s="222"/>
      <c r="EG107" s="222"/>
      <c r="EH107" s="222"/>
      <c r="EI107" s="222"/>
      <c r="EJ107" s="222"/>
      <c r="EK107" s="222"/>
      <c r="EL107" s="222"/>
      <c r="EM107" s="222"/>
      <c r="EN107" s="222"/>
      <c r="EO107" s="222"/>
      <c r="EP107" s="222"/>
      <c r="EQ107" s="222"/>
      <c r="ER107" s="222"/>
      <c r="ES107" s="222"/>
      <c r="ET107" s="222"/>
      <c r="EU107" s="222"/>
      <c r="EV107" s="222"/>
      <c r="EW107" s="222"/>
      <c r="EX107" s="222"/>
      <c r="EY107" s="222"/>
      <c r="EZ107" s="222"/>
      <c r="FA107" s="222"/>
      <c r="FB107" s="222"/>
      <c r="FC107" s="222"/>
      <c r="FD107" s="222"/>
      <c r="FE107" s="222"/>
      <c r="FF107" s="222"/>
      <c r="FG107" s="222"/>
      <c r="FH107" s="222"/>
      <c r="FI107" s="222"/>
      <c r="FJ107" s="222"/>
      <c r="FK107" s="222"/>
      <c r="FL107" s="222"/>
      <c r="FM107" s="222"/>
      <c r="FN107" s="222"/>
      <c r="FO107" s="222"/>
      <c r="FP107" s="222"/>
      <c r="FQ107" s="222"/>
    </row>
    <row r="108" spans="1:173" s="114" customFormat="1" ht="21" x14ac:dyDescent="0.3">
      <c r="A108" s="311" t="s">
        <v>62</v>
      </c>
      <c r="B108" s="312" t="s">
        <v>166</v>
      </c>
      <c r="C108" s="345" t="s">
        <v>346</v>
      </c>
      <c r="D108" s="354">
        <f>E108+F108</f>
        <v>2128000</v>
      </c>
      <c r="E108" s="140">
        <f>G108+L108+Z108+AC108</f>
        <v>2128000</v>
      </c>
      <c r="F108" s="141">
        <f>Q108+V108+AA108+AD108</f>
        <v>0</v>
      </c>
      <c r="G108" s="140"/>
      <c r="H108" s="141"/>
      <c r="I108" s="141"/>
      <c r="J108" s="141"/>
      <c r="K108" s="141">
        <f t="shared" ref="K108:K118" si="49">L108+Q108</f>
        <v>2128000</v>
      </c>
      <c r="L108" s="141">
        <f>M108+N108+O108+P108</f>
        <v>2128000</v>
      </c>
      <c r="M108" s="141">
        <f>[2]พัฒนาการท่องเที่ยว!R12</f>
        <v>0</v>
      </c>
      <c r="N108" s="141">
        <f>[2]พัฒนาการท่องเที่ยว!R14</f>
        <v>800000</v>
      </c>
      <c r="O108" s="141">
        <f>[2]พัฒนาการท่องเที่ยว!R20</f>
        <v>1328000</v>
      </c>
      <c r="P108" s="141"/>
      <c r="Q108" s="141">
        <f>R108+S108+T108+U108</f>
        <v>0</v>
      </c>
      <c r="R108" s="141">
        <v>0</v>
      </c>
      <c r="S108" s="141">
        <v>0</v>
      </c>
      <c r="T108" s="141">
        <v>0</v>
      </c>
      <c r="U108" s="141">
        <v>0</v>
      </c>
      <c r="V108" s="141">
        <f>W108+X108</f>
        <v>0</v>
      </c>
      <c r="W108" s="141"/>
      <c r="X108" s="141">
        <f>[3]บริหารจัดการพ!CE276</f>
        <v>0</v>
      </c>
      <c r="Y108" s="141">
        <f>Z108+AA108</f>
        <v>0</v>
      </c>
      <c r="Z108" s="141">
        <f>[4]บริหารจัดการ!BL$370</f>
        <v>0</v>
      </c>
      <c r="AA108" s="141"/>
      <c r="AB108" s="141">
        <f>AC108+AD108</f>
        <v>0</v>
      </c>
      <c r="AC108" s="141">
        <f>[4]บริหารจัดการ!BL$376</f>
        <v>0</v>
      </c>
      <c r="AD108" s="141"/>
      <c r="AE108" s="126" t="e">
        <f>AE15+AE21</f>
        <v>#REF!</v>
      </c>
    </row>
    <row r="109" spans="1:173" s="114" customFormat="1" ht="21" x14ac:dyDescent="0.3">
      <c r="A109" s="320" t="s">
        <v>126</v>
      </c>
      <c r="B109" s="316" t="s">
        <v>167</v>
      </c>
      <c r="C109" s="345" t="s">
        <v>346</v>
      </c>
      <c r="D109" s="354">
        <f>E109+F109</f>
        <v>22692900</v>
      </c>
      <c r="E109" s="224">
        <f>G109+L109+Z109+AC109</f>
        <v>10424500</v>
      </c>
      <c r="F109" s="225">
        <f>Q109+V109+AA109+AD109</f>
        <v>12268400</v>
      </c>
      <c r="G109" s="224"/>
      <c r="H109" s="225"/>
      <c r="I109" s="225"/>
      <c r="J109" s="225"/>
      <c r="K109" s="225">
        <f t="shared" si="49"/>
        <v>10424500</v>
      </c>
      <c r="L109" s="225">
        <f>M109+N109+O109+P109</f>
        <v>10424500</v>
      </c>
      <c r="M109" s="225">
        <f>[2]พัฒนาการท่องเที่ยว!V12</f>
        <v>0</v>
      </c>
      <c r="N109" s="225">
        <f>[2]พัฒนาการท่องเที่ยว!X14</f>
        <v>8831500</v>
      </c>
      <c r="O109" s="225">
        <f>[2]พัฒนาการท่องเที่ยว!X20</f>
        <v>1593000</v>
      </c>
      <c r="P109" s="225"/>
      <c r="Q109" s="225">
        <f>R109+S109+T109+U109</f>
        <v>0</v>
      </c>
      <c r="R109" s="225"/>
      <c r="S109" s="225"/>
      <c r="T109" s="225"/>
      <c r="U109" s="225"/>
      <c r="V109" s="225">
        <f>W109+X109</f>
        <v>12268400</v>
      </c>
      <c r="W109" s="225">
        <f>[2]พัฒนาการท่องเที่ยว!X30</f>
        <v>3964000</v>
      </c>
      <c r="X109" s="225">
        <f>[2]พัฒนาการท่องเที่ยว!X67</f>
        <v>8304400</v>
      </c>
      <c r="Y109" s="225">
        <f>Z109+AA109</f>
        <v>0</v>
      </c>
      <c r="Z109" s="225">
        <f>[3]โลจิสติกส์!R$193</f>
        <v>0</v>
      </c>
      <c r="AA109" s="225"/>
      <c r="AB109" s="225">
        <f>AC109+AD109</f>
        <v>0</v>
      </c>
      <c r="AC109" s="225">
        <f>[3]โลจิสติกส์!R$199</f>
        <v>0</v>
      </c>
      <c r="AD109" s="225"/>
      <c r="AE109" s="126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32"/>
      <c r="BM109" s="132"/>
      <c r="BN109" s="132"/>
      <c r="BO109" s="132"/>
      <c r="BP109" s="132"/>
      <c r="BQ109" s="132"/>
      <c r="BR109" s="132"/>
      <c r="BS109" s="132"/>
      <c r="BT109" s="132"/>
      <c r="BU109" s="132"/>
      <c r="BV109" s="132"/>
      <c r="BW109" s="132"/>
      <c r="BX109" s="132"/>
      <c r="BY109" s="132"/>
      <c r="BZ109" s="132"/>
      <c r="CA109" s="132"/>
      <c r="CB109" s="132"/>
      <c r="CC109" s="132"/>
      <c r="CD109" s="132"/>
      <c r="CE109" s="132"/>
      <c r="CF109" s="132"/>
      <c r="CG109" s="132"/>
      <c r="CH109" s="132"/>
      <c r="CI109" s="132"/>
      <c r="CJ109" s="132"/>
      <c r="CK109" s="132"/>
      <c r="CL109" s="132"/>
      <c r="CM109" s="132"/>
      <c r="CN109" s="132"/>
      <c r="CO109" s="132"/>
      <c r="CP109" s="132"/>
      <c r="CQ109" s="132"/>
      <c r="CR109" s="132"/>
      <c r="CS109" s="132"/>
      <c r="CT109" s="132"/>
      <c r="CU109" s="132"/>
      <c r="CV109" s="132"/>
      <c r="CW109" s="132"/>
      <c r="CX109" s="132"/>
      <c r="CY109" s="132"/>
      <c r="CZ109" s="132"/>
      <c r="DA109" s="132"/>
      <c r="DB109" s="132"/>
      <c r="DC109" s="132"/>
      <c r="DD109" s="132"/>
      <c r="DE109" s="132"/>
      <c r="DF109" s="132"/>
      <c r="DG109" s="132"/>
      <c r="DH109" s="132"/>
      <c r="DI109" s="132"/>
      <c r="DJ109" s="132"/>
      <c r="DK109" s="132"/>
      <c r="DL109" s="132"/>
      <c r="DM109" s="132"/>
      <c r="DN109" s="132"/>
      <c r="DO109" s="132"/>
      <c r="DP109" s="132"/>
      <c r="DQ109" s="132"/>
      <c r="DR109" s="132"/>
      <c r="DS109" s="132"/>
      <c r="DT109" s="132"/>
      <c r="DU109" s="132"/>
      <c r="DV109" s="132"/>
      <c r="DW109" s="132"/>
      <c r="DX109" s="132"/>
      <c r="DY109" s="132"/>
      <c r="DZ109" s="132"/>
      <c r="EA109" s="132"/>
      <c r="EB109" s="132"/>
      <c r="EC109" s="132"/>
      <c r="ED109" s="132"/>
      <c r="EE109" s="132"/>
      <c r="EF109" s="132"/>
      <c r="EG109" s="132"/>
      <c r="EH109" s="132"/>
      <c r="EI109" s="132"/>
      <c r="EJ109" s="132"/>
      <c r="EK109" s="132"/>
      <c r="EL109" s="132"/>
      <c r="EM109" s="132"/>
      <c r="EN109" s="132"/>
      <c r="EO109" s="132"/>
      <c r="EP109" s="132"/>
      <c r="EQ109" s="132"/>
      <c r="ER109" s="132"/>
      <c r="ES109" s="132"/>
      <c r="ET109" s="132"/>
      <c r="EU109" s="132"/>
      <c r="EV109" s="132"/>
      <c r="EW109" s="132"/>
      <c r="EX109" s="132"/>
      <c r="EY109" s="132"/>
      <c r="EZ109" s="132"/>
      <c r="FA109" s="132"/>
      <c r="FB109" s="132"/>
      <c r="FC109" s="132"/>
      <c r="FD109" s="132"/>
      <c r="FE109" s="132"/>
      <c r="FF109" s="132"/>
      <c r="FG109" s="132"/>
      <c r="FH109" s="132"/>
      <c r="FI109" s="132"/>
      <c r="FJ109" s="132"/>
      <c r="FK109" s="132"/>
      <c r="FL109" s="132"/>
      <c r="FM109" s="132"/>
      <c r="FN109" s="132"/>
      <c r="FO109" s="132"/>
      <c r="FP109" s="132"/>
      <c r="FQ109" s="132"/>
    </row>
    <row r="110" spans="1:173" s="223" customFormat="1" ht="21" x14ac:dyDescent="0.3">
      <c r="A110" s="287" t="s">
        <v>168</v>
      </c>
      <c r="B110" s="290"/>
      <c r="C110" s="348"/>
      <c r="D110" s="361">
        <f>D111+D112+D113+D114+D115</f>
        <v>28296600</v>
      </c>
      <c r="E110" s="301">
        <f t="shared" ref="E110:AD110" si="50">E111+E112+E113+E114+E115</f>
        <v>4989600</v>
      </c>
      <c r="F110" s="220" t="e">
        <f t="shared" si="50"/>
        <v>#REF!</v>
      </c>
      <c r="G110" s="220">
        <f t="shared" si="50"/>
        <v>0</v>
      </c>
      <c r="H110" s="220">
        <f t="shared" si="50"/>
        <v>0</v>
      </c>
      <c r="I110" s="220">
        <f t="shared" si="50"/>
        <v>0</v>
      </c>
      <c r="J110" s="220">
        <f t="shared" si="50"/>
        <v>0</v>
      </c>
      <c r="K110" s="220">
        <f t="shared" si="49"/>
        <v>4989600</v>
      </c>
      <c r="L110" s="220">
        <f t="shared" si="50"/>
        <v>4989600</v>
      </c>
      <c r="M110" s="220">
        <f t="shared" si="50"/>
        <v>0</v>
      </c>
      <c r="N110" s="220">
        <f t="shared" si="50"/>
        <v>2836600</v>
      </c>
      <c r="O110" s="220">
        <f t="shared" si="50"/>
        <v>2153000</v>
      </c>
      <c r="P110" s="220">
        <f t="shared" si="50"/>
        <v>0</v>
      </c>
      <c r="Q110" s="220">
        <f t="shared" si="50"/>
        <v>0</v>
      </c>
      <c r="R110" s="220">
        <f t="shared" si="50"/>
        <v>0</v>
      </c>
      <c r="S110" s="220">
        <f t="shared" si="50"/>
        <v>0</v>
      </c>
      <c r="T110" s="220">
        <f t="shared" si="50"/>
        <v>0</v>
      </c>
      <c r="U110" s="220">
        <f t="shared" si="50"/>
        <v>0</v>
      </c>
      <c r="V110" s="220" t="e">
        <f t="shared" si="50"/>
        <v>#REF!</v>
      </c>
      <c r="W110" s="220">
        <f t="shared" si="50"/>
        <v>4913000</v>
      </c>
      <c r="X110" s="220" t="e">
        <f t="shared" si="50"/>
        <v>#REF!</v>
      </c>
      <c r="Y110" s="220">
        <f t="shared" si="50"/>
        <v>0</v>
      </c>
      <c r="Z110" s="220">
        <f t="shared" si="50"/>
        <v>0</v>
      </c>
      <c r="AA110" s="220">
        <f t="shared" si="50"/>
        <v>0</v>
      </c>
      <c r="AB110" s="220">
        <f t="shared" si="50"/>
        <v>18394000</v>
      </c>
      <c r="AC110" s="220">
        <f t="shared" si="50"/>
        <v>0</v>
      </c>
      <c r="AD110" s="220">
        <f t="shared" si="50"/>
        <v>18394000</v>
      </c>
      <c r="AE110" s="221"/>
      <c r="AF110" s="222"/>
      <c r="AG110" s="222"/>
      <c r="AH110" s="222"/>
      <c r="AI110" s="222"/>
      <c r="AJ110" s="222"/>
      <c r="AK110" s="222"/>
      <c r="AL110" s="222"/>
      <c r="AM110" s="222"/>
      <c r="AN110" s="222"/>
      <c r="AO110" s="222"/>
      <c r="AP110" s="222"/>
      <c r="AQ110" s="222"/>
      <c r="AR110" s="222"/>
      <c r="AS110" s="222"/>
      <c r="AT110" s="222"/>
      <c r="AU110" s="222"/>
      <c r="AV110" s="222"/>
      <c r="AW110" s="222"/>
      <c r="AX110" s="222"/>
      <c r="AY110" s="222"/>
      <c r="AZ110" s="222"/>
      <c r="BA110" s="222"/>
      <c r="BB110" s="222"/>
      <c r="BC110" s="222"/>
      <c r="BD110" s="222"/>
      <c r="BE110" s="222"/>
      <c r="BF110" s="222"/>
      <c r="BG110" s="222"/>
      <c r="BH110" s="222"/>
      <c r="BI110" s="222"/>
      <c r="BJ110" s="222"/>
      <c r="BK110" s="222"/>
      <c r="BL110" s="222"/>
      <c r="BM110" s="222"/>
      <c r="BN110" s="222"/>
      <c r="BO110" s="222"/>
      <c r="BP110" s="222"/>
      <c r="BQ110" s="222"/>
      <c r="BR110" s="222"/>
      <c r="BS110" s="222"/>
      <c r="BT110" s="222"/>
      <c r="BU110" s="222"/>
      <c r="BV110" s="222"/>
      <c r="BW110" s="222"/>
      <c r="BX110" s="222"/>
      <c r="BY110" s="222"/>
      <c r="BZ110" s="222"/>
      <c r="CA110" s="222"/>
      <c r="CB110" s="222"/>
      <c r="CC110" s="222"/>
      <c r="CD110" s="222"/>
      <c r="CE110" s="222"/>
      <c r="CF110" s="222"/>
      <c r="CG110" s="222"/>
      <c r="CH110" s="222"/>
      <c r="CI110" s="222"/>
      <c r="CJ110" s="222"/>
      <c r="CK110" s="222"/>
      <c r="CL110" s="222"/>
      <c r="CM110" s="222"/>
      <c r="CN110" s="222"/>
      <c r="CO110" s="222"/>
      <c r="CP110" s="222"/>
      <c r="CQ110" s="222"/>
      <c r="CR110" s="222"/>
      <c r="CS110" s="222"/>
      <c r="CT110" s="222"/>
      <c r="CU110" s="222"/>
      <c r="CV110" s="222"/>
      <c r="CW110" s="222"/>
      <c r="CX110" s="222"/>
      <c r="CY110" s="222"/>
      <c r="CZ110" s="222"/>
      <c r="DA110" s="222"/>
      <c r="DB110" s="222"/>
      <c r="DC110" s="222"/>
      <c r="DD110" s="222"/>
      <c r="DE110" s="222"/>
      <c r="DF110" s="222"/>
      <c r="DG110" s="222"/>
      <c r="DH110" s="222"/>
      <c r="DI110" s="222"/>
      <c r="DJ110" s="222"/>
      <c r="DK110" s="222"/>
      <c r="DL110" s="222"/>
      <c r="DM110" s="222"/>
      <c r="DN110" s="222"/>
      <c r="DO110" s="222"/>
      <c r="DP110" s="222"/>
      <c r="DQ110" s="222"/>
      <c r="DR110" s="222"/>
      <c r="DS110" s="222"/>
      <c r="DT110" s="222"/>
      <c r="DU110" s="222"/>
      <c r="DV110" s="222"/>
      <c r="DW110" s="222"/>
      <c r="DX110" s="222"/>
      <c r="DY110" s="222"/>
      <c r="DZ110" s="222"/>
      <c r="EA110" s="222"/>
      <c r="EB110" s="222"/>
      <c r="EC110" s="222"/>
      <c r="ED110" s="222"/>
      <c r="EE110" s="222"/>
      <c r="EF110" s="222"/>
      <c r="EG110" s="222"/>
      <c r="EH110" s="222"/>
      <c r="EI110" s="222"/>
      <c r="EJ110" s="222"/>
      <c r="EK110" s="222"/>
      <c r="EL110" s="222"/>
      <c r="EM110" s="222"/>
      <c r="EN110" s="222"/>
      <c r="EO110" s="222"/>
      <c r="EP110" s="222"/>
      <c r="EQ110" s="222"/>
      <c r="ER110" s="222"/>
      <c r="ES110" s="222"/>
      <c r="ET110" s="222"/>
      <c r="EU110" s="222"/>
      <c r="EV110" s="222"/>
      <c r="EW110" s="222"/>
      <c r="EX110" s="222"/>
      <c r="EY110" s="222"/>
      <c r="EZ110" s="222"/>
      <c r="FA110" s="222"/>
      <c r="FB110" s="222"/>
      <c r="FC110" s="222"/>
      <c r="FD110" s="222"/>
      <c r="FE110" s="222"/>
      <c r="FF110" s="222"/>
      <c r="FG110" s="222"/>
      <c r="FH110" s="222"/>
      <c r="FI110" s="222"/>
      <c r="FJ110" s="222"/>
      <c r="FK110" s="222"/>
      <c r="FL110" s="222"/>
      <c r="FM110" s="222"/>
      <c r="FN110" s="222"/>
      <c r="FO110" s="222"/>
      <c r="FP110" s="222"/>
      <c r="FQ110" s="222"/>
    </row>
    <row r="111" spans="1:173" s="114" customFormat="1" ht="21" x14ac:dyDescent="0.3">
      <c r="A111" s="311" t="s">
        <v>169</v>
      </c>
      <c r="B111" s="312" t="s">
        <v>170</v>
      </c>
      <c r="C111" s="345" t="s">
        <v>332</v>
      </c>
      <c r="D111" s="354">
        <f>E111+F111</f>
        <v>1298000</v>
      </c>
      <c r="E111" s="140">
        <f>G111+L111+Z111+AC111</f>
        <v>1298000</v>
      </c>
      <c r="F111" s="141">
        <f>Q111+V111+AA111+AD111</f>
        <v>0</v>
      </c>
      <c r="G111" s="140"/>
      <c r="H111" s="141"/>
      <c r="I111" s="141"/>
      <c r="J111" s="141"/>
      <c r="K111" s="125">
        <f t="shared" si="49"/>
        <v>1298000</v>
      </c>
      <c r="L111" s="125">
        <f>M111+N111+O111+P111</f>
        <v>1298000</v>
      </c>
      <c r="M111" s="141"/>
      <c r="N111" s="141">
        <f>[2]คาร์บอนเครดิต!S12</f>
        <v>408000</v>
      </c>
      <c r="O111" s="141">
        <f>[2]คาร์บอนเครดิต!S17</f>
        <v>890000</v>
      </c>
      <c r="P111" s="141"/>
      <c r="Q111" s="125">
        <f>R111+S111+T111+U111</f>
        <v>0</v>
      </c>
      <c r="R111" s="141"/>
      <c r="S111" s="141"/>
      <c r="T111" s="141"/>
      <c r="U111" s="141"/>
      <c r="V111" s="141">
        <f>W111+X111</f>
        <v>0</v>
      </c>
      <c r="W111" s="141">
        <f>[2]คาร์บอนเครดิต!S30</f>
        <v>0</v>
      </c>
      <c r="X111" s="141">
        <f>[3]เครื่องมือกลไกCS!BC$186</f>
        <v>0</v>
      </c>
      <c r="Y111" s="141">
        <f>Z111+AA111</f>
        <v>0</v>
      </c>
      <c r="Z111" s="141">
        <f>[3]เครื่องมือกลไกCS!BC$276</f>
        <v>0</v>
      </c>
      <c r="AA111" s="141"/>
      <c r="AB111" s="141">
        <f>AC111+AD111</f>
        <v>0</v>
      </c>
      <c r="AC111" s="141"/>
      <c r="AD111" s="141"/>
      <c r="AE111" s="126"/>
    </row>
    <row r="112" spans="1:173" s="114" customFormat="1" ht="21" x14ac:dyDescent="0.3">
      <c r="A112" s="311" t="s">
        <v>171</v>
      </c>
      <c r="B112" s="312" t="s">
        <v>172</v>
      </c>
      <c r="C112" s="345" t="s">
        <v>332</v>
      </c>
      <c r="D112" s="354">
        <f>E112+F112</f>
        <v>11733000</v>
      </c>
      <c r="E112" s="140">
        <f>G112+L112+Z112+AC112</f>
        <v>0</v>
      </c>
      <c r="F112" s="141">
        <f>Q112+V112+AA112+AD112</f>
        <v>11733000</v>
      </c>
      <c r="G112" s="140"/>
      <c r="H112" s="141"/>
      <c r="I112" s="141"/>
      <c r="J112" s="141"/>
      <c r="K112" s="125">
        <f t="shared" si="49"/>
        <v>0</v>
      </c>
      <c r="L112" s="125">
        <f>M112+N112+O112+P112</f>
        <v>0</v>
      </c>
      <c r="M112" s="141">
        <v>0</v>
      </c>
      <c r="N112" s="141"/>
      <c r="O112" s="141"/>
      <c r="P112" s="141"/>
      <c r="Q112" s="125">
        <f>R112+S112+T112+U112</f>
        <v>0</v>
      </c>
      <c r="R112" s="141">
        <v>0</v>
      </c>
      <c r="S112" s="141"/>
      <c r="T112" s="141"/>
      <c r="U112" s="141"/>
      <c r="V112" s="141">
        <f>W112+X112</f>
        <v>4913000</v>
      </c>
      <c r="W112" s="141">
        <f>[2]คาร์บอนเครดิต!Y30</f>
        <v>4913000</v>
      </c>
      <c r="X112" s="141"/>
      <c r="Y112" s="141">
        <f>Z112+AA112</f>
        <v>0</v>
      </c>
      <c r="Z112" s="141">
        <f>[3]เครื่องมือกลไกCS!BC$276</f>
        <v>0</v>
      </c>
      <c r="AA112" s="141"/>
      <c r="AB112" s="141">
        <f>AC112+AD112</f>
        <v>6820000</v>
      </c>
      <c r="AC112" s="141"/>
      <c r="AD112" s="141">
        <f>[2]คาร์บอนเครดิต!Y51</f>
        <v>6820000</v>
      </c>
      <c r="AE112" s="126"/>
    </row>
    <row r="113" spans="1:173" s="114" customFormat="1" ht="21" x14ac:dyDescent="0.3">
      <c r="A113" s="311" t="s">
        <v>173</v>
      </c>
      <c r="B113" s="321" t="s">
        <v>174</v>
      </c>
      <c r="C113" s="350" t="s">
        <v>333</v>
      </c>
      <c r="D113" s="354">
        <v>11574000</v>
      </c>
      <c r="E113" s="140">
        <f>G113+L113+Z113+AC113</f>
        <v>0</v>
      </c>
      <c r="F113" s="141" t="e">
        <f>Q113+V113+AA113+AD113</f>
        <v>#REF!</v>
      </c>
      <c r="G113" s="140"/>
      <c r="H113" s="141"/>
      <c r="I113" s="141"/>
      <c r="J113" s="141"/>
      <c r="K113" s="141">
        <f t="shared" si="49"/>
        <v>0</v>
      </c>
      <c r="L113" s="141">
        <f>M113+N113+O113+P113</f>
        <v>0</v>
      </c>
      <c r="M113" s="141">
        <v>0</v>
      </c>
      <c r="N113" s="141"/>
      <c r="O113" s="141"/>
      <c r="P113" s="141"/>
      <c r="Q113" s="141">
        <f>R113+S113+T113+U113</f>
        <v>0</v>
      </c>
      <c r="R113" s="141">
        <v>0</v>
      </c>
      <c r="S113" s="141"/>
      <c r="T113" s="141"/>
      <c r="U113" s="141"/>
      <c r="V113" s="141" t="e">
        <f>W113+X113</f>
        <v>#REF!</v>
      </c>
      <c r="W113" s="139">
        <f>[3]เพิ่มพื้นที่สีเขียวCS.!BC$58</f>
        <v>0</v>
      </c>
      <c r="X113" s="141" t="e">
        <f>[2]คาร์บอนเครดิต!AC40</f>
        <v>#REF!</v>
      </c>
      <c r="Y113" s="141">
        <f>Z113+AA113</f>
        <v>0</v>
      </c>
      <c r="Z113" s="141">
        <f>[3]เพิ่มพื้นที่สีเขียวCS.!BC$234</f>
        <v>0</v>
      </c>
      <c r="AA113" s="141"/>
      <c r="AB113" s="141">
        <f>AC113+AD113</f>
        <v>11574000</v>
      </c>
      <c r="AC113" s="141">
        <f>[3]เพิ่มพื้นที่สีเขียวCS.!BC$239</f>
        <v>0</v>
      </c>
      <c r="AD113" s="141">
        <f>[2]คาร์บอนเครดิต!AE51</f>
        <v>11574000</v>
      </c>
      <c r="AE113" s="126"/>
    </row>
    <row r="114" spans="1:173" s="171" customFormat="1" ht="37.5" x14ac:dyDescent="0.3">
      <c r="A114" s="326" t="s">
        <v>175</v>
      </c>
      <c r="B114" s="327" t="s">
        <v>176</v>
      </c>
      <c r="C114" s="345" t="s">
        <v>345</v>
      </c>
      <c r="D114" s="367">
        <v>2580600</v>
      </c>
      <c r="E114" s="217">
        <f>G114+L114+Z114+AC114</f>
        <v>2580600</v>
      </c>
      <c r="F114" s="218" t="e">
        <f>Q114+V114+AA114+AD114</f>
        <v>#REF!</v>
      </c>
      <c r="G114" s="217"/>
      <c r="H114" s="218"/>
      <c r="I114" s="218"/>
      <c r="J114" s="218"/>
      <c r="K114" s="218">
        <f t="shared" si="49"/>
        <v>2580600</v>
      </c>
      <c r="L114" s="218">
        <f>M114+N114+O114+P114</f>
        <v>2580600</v>
      </c>
      <c r="M114" s="218"/>
      <c r="N114" s="218">
        <f>[2]คาร์บอนเครดิต!AK12</f>
        <v>1782600</v>
      </c>
      <c r="O114" s="218">
        <f>[2]คาร์บอนเครดิต!AK17</f>
        <v>798000</v>
      </c>
      <c r="P114" s="218"/>
      <c r="Q114" s="218">
        <f>R114+S114+T114+U114</f>
        <v>0</v>
      </c>
      <c r="R114" s="218"/>
      <c r="S114" s="218"/>
      <c r="T114" s="218"/>
      <c r="U114" s="218"/>
      <c r="V114" s="218" t="e">
        <f>W114+X114</f>
        <v>#REF!</v>
      </c>
      <c r="W114" s="218"/>
      <c r="X114" s="218" t="e">
        <f>[2]พัฒนาการท่องเที่ยว!AB72</f>
        <v>#REF!</v>
      </c>
      <c r="Y114" s="218">
        <f>Z114+AA114</f>
        <v>0</v>
      </c>
      <c r="Z114" s="218">
        <f>[3]โลจิสติกส์!R$193</f>
        <v>0</v>
      </c>
      <c r="AA114" s="218"/>
      <c r="AB114" s="218">
        <f>AC114+AD114</f>
        <v>0</v>
      </c>
      <c r="AC114" s="218">
        <f>[3]โลจิสติกส์!R$199</f>
        <v>0</v>
      </c>
      <c r="AD114" s="218"/>
      <c r="AE114" s="170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219"/>
      <c r="BO114" s="219"/>
      <c r="BP114" s="219"/>
      <c r="BQ114" s="219"/>
      <c r="BR114" s="219"/>
      <c r="BS114" s="219"/>
      <c r="BT114" s="219"/>
      <c r="BU114" s="219"/>
      <c r="BV114" s="219"/>
      <c r="BW114" s="219"/>
      <c r="BX114" s="219"/>
      <c r="BY114" s="219"/>
      <c r="BZ114" s="219"/>
      <c r="CA114" s="219"/>
      <c r="CB114" s="219"/>
      <c r="CC114" s="219"/>
      <c r="CD114" s="219"/>
      <c r="CE114" s="219"/>
      <c r="CF114" s="219"/>
      <c r="CG114" s="219"/>
      <c r="CH114" s="219"/>
      <c r="CI114" s="219"/>
      <c r="CJ114" s="219"/>
      <c r="CK114" s="219"/>
      <c r="CL114" s="219"/>
      <c r="CM114" s="219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219"/>
      <c r="CZ114" s="219"/>
      <c r="DA114" s="219"/>
      <c r="DB114" s="219"/>
      <c r="DC114" s="219"/>
      <c r="DD114" s="219"/>
      <c r="DE114" s="219"/>
      <c r="DF114" s="219"/>
      <c r="DG114" s="219"/>
      <c r="DH114" s="219"/>
      <c r="DI114" s="219"/>
      <c r="DJ114" s="219"/>
      <c r="DK114" s="219"/>
      <c r="DL114" s="219"/>
      <c r="DM114" s="219"/>
      <c r="DN114" s="219"/>
      <c r="DO114" s="219"/>
      <c r="DP114" s="219"/>
      <c r="DQ114" s="219"/>
      <c r="DR114" s="219"/>
      <c r="DS114" s="219"/>
      <c r="DT114" s="219"/>
      <c r="DU114" s="219"/>
      <c r="DV114" s="219"/>
      <c r="DW114" s="219"/>
      <c r="DX114" s="219"/>
      <c r="DY114" s="219"/>
      <c r="DZ114" s="219"/>
      <c r="EA114" s="219"/>
      <c r="EB114" s="219"/>
      <c r="EC114" s="219"/>
      <c r="ED114" s="219"/>
      <c r="EE114" s="219"/>
      <c r="EF114" s="219"/>
      <c r="EG114" s="219"/>
      <c r="EH114" s="219"/>
      <c r="EI114" s="219"/>
      <c r="EJ114" s="219"/>
      <c r="EK114" s="219"/>
      <c r="EL114" s="219"/>
      <c r="EM114" s="219"/>
      <c r="EN114" s="219"/>
      <c r="EO114" s="219"/>
      <c r="EP114" s="219"/>
      <c r="EQ114" s="219"/>
      <c r="ER114" s="219"/>
      <c r="ES114" s="219"/>
      <c r="ET114" s="219"/>
      <c r="EU114" s="219"/>
      <c r="EV114" s="219"/>
      <c r="EW114" s="219"/>
      <c r="EX114" s="219"/>
      <c r="EY114" s="219"/>
      <c r="EZ114" s="219"/>
      <c r="FA114" s="219"/>
      <c r="FB114" s="219"/>
      <c r="FC114" s="219"/>
      <c r="FD114" s="219"/>
      <c r="FE114" s="219"/>
      <c r="FF114" s="219"/>
      <c r="FG114" s="219"/>
      <c r="FH114" s="219"/>
      <c r="FI114" s="219"/>
      <c r="FJ114" s="219"/>
      <c r="FK114" s="219"/>
      <c r="FL114" s="219"/>
      <c r="FM114" s="219"/>
      <c r="FN114" s="219"/>
      <c r="FO114" s="219"/>
      <c r="FP114" s="219"/>
      <c r="FQ114" s="219"/>
    </row>
    <row r="115" spans="1:173" s="114" customFormat="1" ht="24" customHeight="1" x14ac:dyDescent="0.3">
      <c r="A115" s="320" t="s">
        <v>177</v>
      </c>
      <c r="B115" s="316" t="s">
        <v>178</v>
      </c>
      <c r="C115" s="345" t="s">
        <v>345</v>
      </c>
      <c r="D115" s="354">
        <f>E115+F115</f>
        <v>1111000</v>
      </c>
      <c r="E115" s="224">
        <f>G115+L115+Z115+AC115</f>
        <v>1111000</v>
      </c>
      <c r="F115" s="225">
        <f>Q115+V115+AA115+AD115</f>
        <v>0</v>
      </c>
      <c r="G115" s="224"/>
      <c r="H115" s="225"/>
      <c r="I115" s="225"/>
      <c r="J115" s="225"/>
      <c r="K115" s="225">
        <f t="shared" si="49"/>
        <v>1111000</v>
      </c>
      <c r="L115" s="225">
        <f>M115+N115+O115+P115</f>
        <v>1111000</v>
      </c>
      <c r="M115" s="225"/>
      <c r="N115" s="225">
        <f>[2]คาร์บอนเครดิต!AQ12</f>
        <v>646000</v>
      </c>
      <c r="O115" s="225">
        <f>[2]คาร์บอนเครดิต!AQ17</f>
        <v>465000</v>
      </c>
      <c r="P115" s="225"/>
      <c r="Q115" s="225">
        <f>R115+S115+T115+U115</f>
        <v>0</v>
      </c>
      <c r="R115" s="225"/>
      <c r="S115" s="225"/>
      <c r="T115" s="225"/>
      <c r="U115" s="225"/>
      <c r="V115" s="225">
        <f>W115+X115</f>
        <v>0</v>
      </c>
      <c r="W115" s="225"/>
      <c r="X115" s="225">
        <f>[2]คาร์บอนเครดิต!AO45</f>
        <v>0</v>
      </c>
      <c r="Y115" s="225">
        <f>Z115+AA115</f>
        <v>0</v>
      </c>
      <c r="Z115" s="225">
        <f>[3]โลจิสติกส์!R$193</f>
        <v>0</v>
      </c>
      <c r="AA115" s="225"/>
      <c r="AB115" s="225">
        <f>AC115+AD115</f>
        <v>0</v>
      </c>
      <c r="AC115" s="225">
        <f>[3]โลจิสติกส์!R$199</f>
        <v>0</v>
      </c>
      <c r="AD115" s="225"/>
      <c r="AE115" s="126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2"/>
      <c r="BI115" s="132"/>
      <c r="BJ115" s="132"/>
      <c r="BK115" s="132"/>
      <c r="BL115" s="132"/>
      <c r="BM115" s="132"/>
      <c r="BN115" s="132"/>
      <c r="BO115" s="132"/>
      <c r="BP115" s="132"/>
      <c r="BQ115" s="132"/>
      <c r="BR115" s="132"/>
      <c r="BS115" s="132"/>
      <c r="BT115" s="132"/>
      <c r="BU115" s="132"/>
      <c r="BV115" s="132"/>
      <c r="BW115" s="132"/>
      <c r="BX115" s="132"/>
      <c r="BY115" s="132"/>
      <c r="BZ115" s="132"/>
      <c r="CA115" s="132"/>
      <c r="CB115" s="132"/>
      <c r="CC115" s="132"/>
      <c r="CD115" s="132"/>
      <c r="CE115" s="132"/>
      <c r="CF115" s="132"/>
      <c r="CG115" s="132"/>
      <c r="CH115" s="132"/>
      <c r="CI115" s="132"/>
      <c r="CJ115" s="132"/>
      <c r="CK115" s="132"/>
      <c r="CL115" s="132"/>
      <c r="CM115" s="132"/>
      <c r="CN115" s="132"/>
      <c r="CO115" s="132"/>
      <c r="CP115" s="132"/>
      <c r="CQ115" s="132"/>
      <c r="CR115" s="132"/>
      <c r="CS115" s="132"/>
      <c r="CT115" s="132"/>
      <c r="CU115" s="132"/>
      <c r="CV115" s="132"/>
      <c r="CW115" s="132"/>
      <c r="CX115" s="132"/>
      <c r="CY115" s="132"/>
      <c r="CZ115" s="132"/>
      <c r="DA115" s="132"/>
      <c r="DB115" s="132"/>
      <c r="DC115" s="132"/>
      <c r="DD115" s="132"/>
      <c r="DE115" s="132"/>
      <c r="DF115" s="132"/>
      <c r="DG115" s="132"/>
      <c r="DH115" s="132"/>
      <c r="DI115" s="132"/>
      <c r="DJ115" s="132"/>
      <c r="DK115" s="132"/>
      <c r="DL115" s="132"/>
      <c r="DM115" s="132"/>
      <c r="DN115" s="132"/>
      <c r="DO115" s="132"/>
      <c r="DP115" s="132"/>
      <c r="DQ115" s="132"/>
      <c r="DR115" s="132"/>
      <c r="DS115" s="132"/>
      <c r="DT115" s="132"/>
      <c r="DU115" s="132"/>
      <c r="DV115" s="132"/>
      <c r="DW115" s="132"/>
      <c r="DX115" s="132"/>
      <c r="DY115" s="132"/>
      <c r="DZ115" s="132"/>
      <c r="EA115" s="132"/>
      <c r="EB115" s="132"/>
      <c r="EC115" s="132"/>
      <c r="ED115" s="132"/>
      <c r="EE115" s="132"/>
      <c r="EF115" s="132"/>
      <c r="EG115" s="132"/>
      <c r="EH115" s="132"/>
      <c r="EI115" s="132"/>
      <c r="EJ115" s="132"/>
      <c r="EK115" s="132"/>
      <c r="EL115" s="132"/>
      <c r="EM115" s="132"/>
      <c r="EN115" s="132"/>
      <c r="EO115" s="132"/>
      <c r="EP115" s="132"/>
      <c r="EQ115" s="132"/>
      <c r="ER115" s="132"/>
      <c r="ES115" s="132"/>
      <c r="ET115" s="132"/>
      <c r="EU115" s="132"/>
      <c r="EV115" s="132"/>
      <c r="EW115" s="132"/>
      <c r="EX115" s="132"/>
      <c r="EY115" s="132"/>
      <c r="EZ115" s="132"/>
      <c r="FA115" s="132"/>
      <c r="FB115" s="132"/>
      <c r="FC115" s="132"/>
      <c r="FD115" s="132"/>
      <c r="FE115" s="132"/>
      <c r="FF115" s="132"/>
      <c r="FG115" s="132"/>
      <c r="FH115" s="132"/>
      <c r="FI115" s="132"/>
      <c r="FJ115" s="132"/>
      <c r="FK115" s="132"/>
      <c r="FL115" s="132"/>
      <c r="FM115" s="132"/>
      <c r="FN115" s="132"/>
      <c r="FO115" s="132"/>
      <c r="FP115" s="132"/>
      <c r="FQ115" s="132"/>
    </row>
    <row r="116" spans="1:173" s="192" customFormat="1" ht="21" x14ac:dyDescent="0.3">
      <c r="A116" s="287" t="s">
        <v>179</v>
      </c>
      <c r="B116" s="288"/>
      <c r="C116" s="345"/>
      <c r="D116" s="361">
        <f>D117+D118</f>
        <v>17877700</v>
      </c>
      <c r="E116" s="300">
        <f t="shared" ref="E116:AD116" si="51">E117+E118</f>
        <v>1452200</v>
      </c>
      <c r="F116" s="209">
        <f t="shared" si="51"/>
        <v>16425500</v>
      </c>
      <c r="G116" s="209">
        <f t="shared" si="51"/>
        <v>0</v>
      </c>
      <c r="H116" s="209">
        <f t="shared" si="51"/>
        <v>0</v>
      </c>
      <c r="I116" s="209">
        <f t="shared" si="51"/>
        <v>0</v>
      </c>
      <c r="J116" s="209">
        <f t="shared" si="51"/>
        <v>0</v>
      </c>
      <c r="K116" s="209">
        <f t="shared" si="49"/>
        <v>1452200</v>
      </c>
      <c r="L116" s="209">
        <f t="shared" si="51"/>
        <v>1452200</v>
      </c>
      <c r="M116" s="209">
        <f t="shared" si="51"/>
        <v>0</v>
      </c>
      <c r="N116" s="209">
        <f t="shared" si="51"/>
        <v>977200</v>
      </c>
      <c r="O116" s="209">
        <f t="shared" si="51"/>
        <v>475000</v>
      </c>
      <c r="P116" s="209">
        <f t="shared" si="51"/>
        <v>0</v>
      </c>
      <c r="Q116" s="209">
        <f t="shared" si="51"/>
        <v>0</v>
      </c>
      <c r="R116" s="209">
        <f t="shared" si="51"/>
        <v>0</v>
      </c>
      <c r="S116" s="209">
        <f t="shared" si="51"/>
        <v>0</v>
      </c>
      <c r="T116" s="209">
        <f t="shared" si="51"/>
        <v>0</v>
      </c>
      <c r="U116" s="209">
        <f t="shared" si="51"/>
        <v>0</v>
      </c>
      <c r="V116" s="209">
        <f t="shared" si="51"/>
        <v>16425500</v>
      </c>
      <c r="W116" s="209">
        <f t="shared" si="51"/>
        <v>0</v>
      </c>
      <c r="X116" s="209">
        <f t="shared" si="51"/>
        <v>16425500</v>
      </c>
      <c r="Y116" s="209">
        <f t="shared" si="51"/>
        <v>0</v>
      </c>
      <c r="Z116" s="209">
        <f t="shared" si="51"/>
        <v>0</v>
      </c>
      <c r="AA116" s="209">
        <f t="shared" si="51"/>
        <v>0</v>
      </c>
      <c r="AB116" s="209">
        <f t="shared" si="51"/>
        <v>0</v>
      </c>
      <c r="AC116" s="209">
        <f t="shared" si="51"/>
        <v>0</v>
      </c>
      <c r="AD116" s="209">
        <f t="shared" si="51"/>
        <v>0</v>
      </c>
      <c r="AE116" s="130"/>
    </row>
    <row r="117" spans="1:173" s="165" customFormat="1" ht="21" x14ac:dyDescent="0.3">
      <c r="A117" s="311" t="s">
        <v>180</v>
      </c>
      <c r="B117" s="321" t="s">
        <v>181</v>
      </c>
      <c r="C117" s="345" t="s">
        <v>334</v>
      </c>
      <c r="D117" s="368">
        <f>E117+F117</f>
        <v>11997700</v>
      </c>
      <c r="E117" s="226">
        <f>G117+L117+Z117+AC117</f>
        <v>802200</v>
      </c>
      <c r="F117" s="227">
        <f>Q117+V117+AA117+AD117</f>
        <v>11195500</v>
      </c>
      <c r="G117" s="226"/>
      <c r="H117" s="227"/>
      <c r="I117" s="227"/>
      <c r="J117" s="227"/>
      <c r="K117" s="227">
        <f t="shared" si="49"/>
        <v>802200</v>
      </c>
      <c r="L117" s="227">
        <f>M117+N117+O117+P117</f>
        <v>802200</v>
      </c>
      <c r="M117" s="163"/>
      <c r="N117" s="163">
        <f>'[2]พัฒนา พท.คกหลวง CS'!S11</f>
        <v>472200</v>
      </c>
      <c r="O117" s="163">
        <f>'[2]พัฒนา พท.คกหลวง CS'!S21</f>
        <v>330000</v>
      </c>
      <c r="P117" s="163"/>
      <c r="Q117" s="227">
        <f>R117+S117+T117+U117</f>
        <v>0</v>
      </c>
      <c r="R117" s="163"/>
      <c r="S117" s="163"/>
      <c r="T117" s="163"/>
      <c r="U117" s="163"/>
      <c r="V117" s="163">
        <f>W117+X117</f>
        <v>11195500</v>
      </c>
      <c r="W117" s="163">
        <v>0</v>
      </c>
      <c r="X117" s="163">
        <f>'[2]พัฒนา พท.คกหลวง CS'!S36</f>
        <v>11195500</v>
      </c>
      <c r="Y117" s="163">
        <f>Z117+AA117</f>
        <v>0</v>
      </c>
      <c r="Z117" s="163">
        <v>0</v>
      </c>
      <c r="AA117" s="163"/>
      <c r="AB117" s="163">
        <f>AC117+AD117</f>
        <v>0</v>
      </c>
      <c r="AC117" s="163">
        <f>[3]โครงการหลวง..!H$216</f>
        <v>0</v>
      </c>
      <c r="AD117" s="163"/>
      <c r="AE117" s="164"/>
    </row>
    <row r="118" spans="1:173" s="165" customFormat="1" ht="27.75" customHeight="1" x14ac:dyDescent="0.3">
      <c r="A118" s="311" t="s">
        <v>182</v>
      </c>
      <c r="B118" s="321" t="s">
        <v>183</v>
      </c>
      <c r="C118" s="345" t="s">
        <v>334</v>
      </c>
      <c r="D118" s="354">
        <f>E118+F118</f>
        <v>5880000</v>
      </c>
      <c r="E118" s="228">
        <f>G118+L118+Z118+AC118</f>
        <v>650000</v>
      </c>
      <c r="F118" s="229">
        <f>Q118+V118+AA118+AD118</f>
        <v>5230000</v>
      </c>
      <c r="G118" s="228"/>
      <c r="H118" s="229"/>
      <c r="I118" s="229"/>
      <c r="J118" s="229"/>
      <c r="K118" s="229">
        <f t="shared" si="49"/>
        <v>650000</v>
      </c>
      <c r="L118" s="229">
        <f>M118+N118+O118+P118</f>
        <v>650000</v>
      </c>
      <c r="M118" s="230"/>
      <c r="N118" s="230">
        <f>'[2]พัฒนา พท.คกหลวง CS'!Y11</f>
        <v>505000</v>
      </c>
      <c r="O118" s="230">
        <f>'[2]พัฒนา พท.คกหลวง CS'!Y21</f>
        <v>145000</v>
      </c>
      <c r="P118" s="230"/>
      <c r="Q118" s="229">
        <f>R118+S118+T118+U118</f>
        <v>0</v>
      </c>
      <c r="R118" s="230"/>
      <c r="S118" s="230"/>
      <c r="T118" s="230"/>
      <c r="U118" s="230"/>
      <c r="V118" s="230">
        <f>W118+X118</f>
        <v>5230000</v>
      </c>
      <c r="W118" s="230">
        <f>[3]โครงการขยายผลCS!H$50</f>
        <v>0</v>
      </c>
      <c r="X118" s="230">
        <f>'[2]พัฒนา พท.คกหลวง CS'!Y36</f>
        <v>5230000</v>
      </c>
      <c r="Y118" s="230">
        <f>Z118+AA118</f>
        <v>0</v>
      </c>
      <c r="Z118" s="230"/>
      <c r="AA118" s="230"/>
      <c r="AB118" s="230">
        <f>AC118+AD118</f>
        <v>0</v>
      </c>
      <c r="AC118" s="230">
        <f>[3]โครงการขยายผลCS!H$214</f>
        <v>0</v>
      </c>
      <c r="AD118" s="230"/>
      <c r="AE118" s="164"/>
    </row>
    <row r="119" spans="1:173" s="192" customFormat="1" ht="21" x14ac:dyDescent="0.3">
      <c r="A119" s="287" t="s">
        <v>184</v>
      </c>
      <c r="B119" s="288"/>
      <c r="C119" s="345"/>
      <c r="D119" s="365">
        <f>SUM(D120:D128)</f>
        <v>21938400.050099999</v>
      </c>
      <c r="E119" s="302" t="e">
        <f t="shared" ref="E119:AD119" si="52">SUM(E120:E128)</f>
        <v>#REF!</v>
      </c>
      <c r="F119" s="231">
        <f t="shared" si="52"/>
        <v>12891000</v>
      </c>
      <c r="G119" s="231">
        <f t="shared" si="52"/>
        <v>0</v>
      </c>
      <c r="H119" s="231">
        <f t="shared" si="52"/>
        <v>0</v>
      </c>
      <c r="I119" s="231">
        <f t="shared" si="52"/>
        <v>0</v>
      </c>
      <c r="J119" s="231">
        <f t="shared" si="52"/>
        <v>0</v>
      </c>
      <c r="K119" s="231" t="e">
        <f t="shared" si="52"/>
        <v>#REF!</v>
      </c>
      <c r="L119" s="231" t="e">
        <f t="shared" si="52"/>
        <v>#REF!</v>
      </c>
      <c r="M119" s="231" t="e">
        <f t="shared" si="52"/>
        <v>#REF!</v>
      </c>
      <c r="N119" s="231">
        <f t="shared" si="52"/>
        <v>7134400.0501000006</v>
      </c>
      <c r="O119" s="231">
        <f t="shared" si="52"/>
        <v>1913000</v>
      </c>
      <c r="P119" s="231" t="e">
        <f t="shared" si="52"/>
        <v>#REF!</v>
      </c>
      <c r="Q119" s="231">
        <f t="shared" si="52"/>
        <v>0</v>
      </c>
      <c r="R119" s="231">
        <f t="shared" si="52"/>
        <v>0</v>
      </c>
      <c r="S119" s="231">
        <f t="shared" si="52"/>
        <v>0</v>
      </c>
      <c r="T119" s="231">
        <f t="shared" si="52"/>
        <v>0</v>
      </c>
      <c r="U119" s="231">
        <f t="shared" si="52"/>
        <v>0</v>
      </c>
      <c r="V119" s="231">
        <f t="shared" si="52"/>
        <v>6891000</v>
      </c>
      <c r="W119" s="231">
        <f t="shared" si="52"/>
        <v>804000</v>
      </c>
      <c r="X119" s="231">
        <f t="shared" si="52"/>
        <v>6087000</v>
      </c>
      <c r="Y119" s="231">
        <f t="shared" si="52"/>
        <v>6000000</v>
      </c>
      <c r="Z119" s="231">
        <f t="shared" si="52"/>
        <v>0</v>
      </c>
      <c r="AA119" s="231">
        <f t="shared" si="52"/>
        <v>6000000</v>
      </c>
      <c r="AB119" s="231">
        <f t="shared" si="52"/>
        <v>0</v>
      </c>
      <c r="AC119" s="231">
        <f t="shared" si="52"/>
        <v>0</v>
      </c>
      <c r="AD119" s="231">
        <f t="shared" si="52"/>
        <v>0</v>
      </c>
      <c r="AE119" s="130"/>
    </row>
    <row r="120" spans="1:173" s="165" customFormat="1" ht="21" x14ac:dyDescent="0.3">
      <c r="A120" s="311" t="s">
        <v>185</v>
      </c>
      <c r="B120" s="317" t="s">
        <v>186</v>
      </c>
      <c r="C120" s="355" t="s">
        <v>342</v>
      </c>
      <c r="D120" s="354">
        <f t="shared" ref="D120:D128" si="53">E120+F120</f>
        <v>3609600</v>
      </c>
      <c r="E120" s="166">
        <f t="shared" ref="E120:E128" si="54">G120+L120+Z120+AC120</f>
        <v>1109600</v>
      </c>
      <c r="F120" s="163">
        <f t="shared" ref="F120:F128" si="55">Q120+V120+AA120+AD120</f>
        <v>2500000</v>
      </c>
      <c r="G120" s="166"/>
      <c r="H120" s="163"/>
      <c r="I120" s="163"/>
      <c r="J120" s="163"/>
      <c r="K120" s="163">
        <f t="shared" ref="K120:K128" si="56">L120+Q120</f>
        <v>1109600</v>
      </c>
      <c r="L120" s="163">
        <f t="shared" ref="L120:L128" si="57">M120+N120+O120+P120</f>
        <v>1109600</v>
      </c>
      <c r="M120" s="163"/>
      <c r="N120" s="163">
        <f>'[2]อนุรักษ์ CS.'!S10</f>
        <v>909600</v>
      </c>
      <c r="O120" s="163">
        <f>'[2]อนุรักษ์ CS.'!S18</f>
        <v>200000</v>
      </c>
      <c r="P120" s="163"/>
      <c r="Q120" s="163">
        <f t="shared" ref="Q120:Q127" si="58">R120+S120+T120+U120</f>
        <v>0</v>
      </c>
      <c r="R120" s="163">
        <f>'[2]อนุรักษ์ CS.'!Q8</f>
        <v>0</v>
      </c>
      <c r="S120" s="163">
        <v>0</v>
      </c>
      <c r="T120" s="163">
        <v>0</v>
      </c>
      <c r="U120" s="163"/>
      <c r="V120" s="163">
        <f t="shared" ref="V120:V127" si="59">W120+X120</f>
        <v>0</v>
      </c>
      <c r="W120" s="162">
        <f>'[2]อนุรักษ์ CS.'!Q61</f>
        <v>0</v>
      </c>
      <c r="X120" s="163">
        <f>[3]เพิ่มพื้นที่สีเขียวCS.!S$148</f>
        <v>0</v>
      </c>
      <c r="Y120" s="163">
        <f t="shared" ref="Y120:Y127" si="60">Z120+AA120</f>
        <v>2500000</v>
      </c>
      <c r="Z120" s="163">
        <v>0</v>
      </c>
      <c r="AA120" s="163">
        <f>'[2]อนุรักษ์ CS.'!S75</f>
        <v>2500000</v>
      </c>
      <c r="AB120" s="163">
        <f t="shared" ref="AB120:AB127" si="61">AC120+AD120</f>
        <v>0</v>
      </c>
      <c r="AC120" s="163">
        <f>[3]เพิ่มพื้นที่สีเขียวCS.!S$239</f>
        <v>0</v>
      </c>
      <c r="AD120" s="163"/>
      <c r="AE120" s="164"/>
    </row>
    <row r="121" spans="1:173" s="165" customFormat="1" ht="21" x14ac:dyDescent="0.3">
      <c r="A121" s="311" t="s">
        <v>187</v>
      </c>
      <c r="B121" s="321" t="s">
        <v>188</v>
      </c>
      <c r="C121" s="355" t="s">
        <v>341</v>
      </c>
      <c r="D121" s="354">
        <f t="shared" si="53"/>
        <v>3441300</v>
      </c>
      <c r="E121" s="166">
        <f t="shared" si="54"/>
        <v>941300</v>
      </c>
      <c r="F121" s="207">
        <f t="shared" si="55"/>
        <v>2500000</v>
      </c>
      <c r="G121" s="166"/>
      <c r="H121" s="207"/>
      <c r="I121" s="207"/>
      <c r="J121" s="207"/>
      <c r="K121" s="207">
        <f t="shared" si="56"/>
        <v>941300</v>
      </c>
      <c r="L121" s="207">
        <f t="shared" si="57"/>
        <v>941300</v>
      </c>
      <c r="M121" s="207"/>
      <c r="N121" s="163">
        <f>'[2]อนุรักษ์ CS.'!AQ10</f>
        <v>328300</v>
      </c>
      <c r="O121" s="163">
        <f>'[2]อนุรักษ์ CS.'!AQ18</f>
        <v>613000</v>
      </c>
      <c r="P121" s="207"/>
      <c r="Q121" s="207">
        <f>R121+S121+T121+U121</f>
        <v>0</v>
      </c>
      <c r="R121" s="207"/>
      <c r="S121" s="163">
        <v>0</v>
      </c>
      <c r="T121" s="163">
        <v>0</v>
      </c>
      <c r="U121" s="207"/>
      <c r="V121" s="207">
        <f>W121+X121</f>
        <v>0</v>
      </c>
      <c r="W121" s="207">
        <v>0</v>
      </c>
      <c r="X121" s="207">
        <v>0</v>
      </c>
      <c r="Y121" s="207">
        <f>Z121+AA121</f>
        <v>2500000</v>
      </c>
      <c r="Z121" s="207">
        <v>0</v>
      </c>
      <c r="AA121" s="207">
        <f>'[2]อนุรักษ์ CS.'!AQ75</f>
        <v>2500000</v>
      </c>
      <c r="AB121" s="207">
        <f>AC121+AD121</f>
        <v>0</v>
      </c>
      <c r="AC121" s="207">
        <v>0</v>
      </c>
      <c r="AD121" s="207">
        <v>0</v>
      </c>
      <c r="AE121" s="164"/>
    </row>
    <row r="122" spans="1:173" s="216" customFormat="1" ht="21" x14ac:dyDescent="0.3">
      <c r="A122" s="311" t="s">
        <v>189</v>
      </c>
      <c r="B122" s="328" t="s">
        <v>190</v>
      </c>
      <c r="C122" s="356" t="s">
        <v>333</v>
      </c>
      <c r="D122" s="367">
        <f t="shared" si="53"/>
        <v>1000000</v>
      </c>
      <c r="E122" s="213">
        <f t="shared" si="54"/>
        <v>1000000</v>
      </c>
      <c r="F122" s="232">
        <f t="shared" si="55"/>
        <v>0</v>
      </c>
      <c r="G122" s="213"/>
      <c r="H122" s="232"/>
      <c r="I122" s="232"/>
      <c r="J122" s="232"/>
      <c r="K122" s="232">
        <f t="shared" si="56"/>
        <v>1000000</v>
      </c>
      <c r="L122" s="232">
        <f t="shared" si="57"/>
        <v>1000000</v>
      </c>
      <c r="M122" s="232"/>
      <c r="N122" s="211">
        <f>'[2]อนุรักษ์ CS.'!AK10</f>
        <v>500000</v>
      </c>
      <c r="O122" s="211">
        <f>'[2]อนุรักษ์ CS.'!AK18</f>
        <v>500000</v>
      </c>
      <c r="P122" s="232"/>
      <c r="Q122" s="232">
        <f>R122+S122+T122+U122</f>
        <v>0</v>
      </c>
      <c r="R122" s="232"/>
      <c r="S122" s="211">
        <v>0</v>
      </c>
      <c r="T122" s="211">
        <v>0</v>
      </c>
      <c r="U122" s="232"/>
      <c r="V122" s="232">
        <f>W122+X122</f>
        <v>0</v>
      </c>
      <c r="W122" s="232">
        <v>0</v>
      </c>
      <c r="X122" s="232">
        <v>0</v>
      </c>
      <c r="Y122" s="232">
        <f>Z122+AA122</f>
        <v>0</v>
      </c>
      <c r="Z122" s="232">
        <v>0</v>
      </c>
      <c r="AA122" s="232">
        <f>[3]เพิ่มพื้นที่สีเขียวCS.!CO234</f>
        <v>0</v>
      </c>
      <c r="AB122" s="232">
        <f>AC122+AD122</f>
        <v>0</v>
      </c>
      <c r="AC122" s="232">
        <v>0</v>
      </c>
      <c r="AD122" s="232">
        <v>0</v>
      </c>
      <c r="AE122" s="233"/>
      <c r="AF122" s="234"/>
      <c r="AG122" s="234"/>
      <c r="AH122" s="234"/>
      <c r="AI122" s="234"/>
      <c r="AJ122" s="234"/>
      <c r="AK122" s="234"/>
      <c r="AL122" s="234"/>
      <c r="AM122" s="234"/>
      <c r="AN122" s="234"/>
      <c r="AO122" s="234"/>
      <c r="AP122" s="234"/>
      <c r="AQ122" s="234"/>
      <c r="AR122" s="234"/>
      <c r="AS122" s="234"/>
      <c r="AT122" s="234"/>
      <c r="AU122" s="234"/>
      <c r="AV122" s="234"/>
      <c r="AW122" s="234"/>
      <c r="AX122" s="234"/>
      <c r="AY122" s="234"/>
      <c r="AZ122" s="234"/>
      <c r="BA122" s="234"/>
      <c r="BB122" s="234"/>
      <c r="BC122" s="234"/>
      <c r="BD122" s="234"/>
      <c r="BE122" s="234"/>
      <c r="BF122" s="234"/>
      <c r="BG122" s="234"/>
      <c r="BH122" s="234"/>
      <c r="BI122" s="234"/>
      <c r="BJ122" s="234"/>
      <c r="BK122" s="234"/>
      <c r="BL122" s="234"/>
      <c r="BM122" s="234"/>
      <c r="BN122" s="234"/>
      <c r="BO122" s="234"/>
      <c r="BP122" s="234"/>
      <c r="BQ122" s="234"/>
      <c r="BR122" s="234"/>
      <c r="BS122" s="234"/>
      <c r="BT122" s="234"/>
      <c r="BU122" s="234"/>
      <c r="BV122" s="234"/>
      <c r="BW122" s="234"/>
      <c r="BX122" s="234"/>
      <c r="BY122" s="234"/>
      <c r="BZ122" s="234"/>
      <c r="CA122" s="234"/>
      <c r="CB122" s="234"/>
      <c r="CC122" s="234"/>
      <c r="CD122" s="234"/>
      <c r="CE122" s="234"/>
      <c r="CF122" s="234"/>
      <c r="CG122" s="234"/>
      <c r="CH122" s="234"/>
      <c r="CI122" s="234"/>
      <c r="CJ122" s="234"/>
      <c r="CK122" s="234"/>
      <c r="CL122" s="234"/>
      <c r="CM122" s="234"/>
      <c r="CN122" s="234"/>
      <c r="CO122" s="234"/>
      <c r="CP122" s="234"/>
      <c r="CQ122" s="234"/>
      <c r="CR122" s="234"/>
      <c r="CS122" s="234"/>
      <c r="CT122" s="234"/>
      <c r="CU122" s="234"/>
      <c r="CV122" s="234"/>
      <c r="CW122" s="234"/>
      <c r="CX122" s="234"/>
      <c r="CY122" s="234"/>
      <c r="CZ122" s="234"/>
      <c r="DA122" s="234"/>
      <c r="DB122" s="234"/>
      <c r="DC122" s="234"/>
      <c r="DD122" s="234"/>
      <c r="DE122" s="234"/>
      <c r="DF122" s="234"/>
      <c r="DG122" s="234"/>
      <c r="DH122" s="234"/>
      <c r="DI122" s="234"/>
      <c r="DJ122" s="234"/>
      <c r="DK122" s="234"/>
      <c r="DL122" s="234"/>
      <c r="DM122" s="234"/>
      <c r="DN122" s="234"/>
      <c r="DO122" s="234"/>
      <c r="DP122" s="234"/>
      <c r="DQ122" s="234"/>
      <c r="DR122" s="234"/>
      <c r="DS122" s="234"/>
      <c r="DT122" s="234"/>
      <c r="DU122" s="234"/>
      <c r="DV122" s="234"/>
      <c r="DW122" s="234"/>
      <c r="DX122" s="234"/>
      <c r="DY122" s="234"/>
      <c r="DZ122" s="234"/>
      <c r="EA122" s="234"/>
      <c r="EB122" s="234"/>
      <c r="EC122" s="234"/>
      <c r="ED122" s="234"/>
      <c r="EE122" s="234"/>
      <c r="EF122" s="234"/>
      <c r="EG122" s="234"/>
      <c r="EH122" s="234"/>
      <c r="EI122" s="234"/>
      <c r="EJ122" s="234"/>
      <c r="EK122" s="234"/>
      <c r="EL122" s="234"/>
      <c r="EM122" s="234"/>
      <c r="EN122" s="234"/>
      <c r="EO122" s="234"/>
      <c r="EP122" s="234"/>
      <c r="EQ122" s="234"/>
      <c r="ER122" s="234"/>
      <c r="ES122" s="234"/>
      <c r="ET122" s="234"/>
      <c r="EU122" s="234"/>
      <c r="EV122" s="234"/>
      <c r="EW122" s="234"/>
      <c r="EX122" s="234"/>
      <c r="EY122" s="234"/>
      <c r="EZ122" s="234"/>
      <c r="FA122" s="234"/>
      <c r="FB122" s="234"/>
      <c r="FC122" s="234"/>
      <c r="FD122" s="234"/>
      <c r="FE122" s="234"/>
      <c r="FF122" s="234"/>
      <c r="FG122" s="234"/>
      <c r="FH122" s="234"/>
      <c r="FI122" s="234"/>
      <c r="FJ122" s="234"/>
      <c r="FK122" s="234"/>
      <c r="FL122" s="234"/>
      <c r="FM122" s="234"/>
      <c r="FN122" s="234"/>
      <c r="FO122" s="234"/>
      <c r="FP122" s="234"/>
      <c r="FQ122" s="234"/>
    </row>
    <row r="123" spans="1:173" s="165" customFormat="1" ht="21" x14ac:dyDescent="0.3">
      <c r="A123" s="311" t="s">
        <v>191</v>
      </c>
      <c r="B123" s="321" t="s">
        <v>192</v>
      </c>
      <c r="C123" s="355" t="s">
        <v>342</v>
      </c>
      <c r="D123" s="354">
        <v>1000000</v>
      </c>
      <c r="E123" s="166" t="e">
        <f t="shared" si="54"/>
        <v>#REF!</v>
      </c>
      <c r="F123" s="207">
        <f t="shared" si="55"/>
        <v>1000000</v>
      </c>
      <c r="G123" s="166"/>
      <c r="H123" s="207"/>
      <c r="I123" s="207"/>
      <c r="J123" s="207"/>
      <c r="K123" s="207" t="e">
        <f t="shared" si="56"/>
        <v>#REF!</v>
      </c>
      <c r="L123" s="207" t="e">
        <f t="shared" si="57"/>
        <v>#REF!</v>
      </c>
      <c r="M123" s="207" t="e">
        <f>'[2]อนุรักษ์ CS.'!BG9</f>
        <v>#REF!</v>
      </c>
      <c r="N123" s="163">
        <f>'[2]อนุรักษ์ CS.'!BO10</f>
        <v>0</v>
      </c>
      <c r="O123" s="163">
        <f>'[2]อนุรักษ์ CS.'!BO18</f>
        <v>0</v>
      </c>
      <c r="P123" s="207" t="e">
        <f>'[2]อนุรักษ์ CS.'!BG27</f>
        <v>#REF!</v>
      </c>
      <c r="Q123" s="207">
        <f>R123+S123+T123+U123</f>
        <v>0</v>
      </c>
      <c r="R123" s="207"/>
      <c r="S123" s="163"/>
      <c r="T123" s="163"/>
      <c r="U123" s="207"/>
      <c r="V123" s="207">
        <f>W123+X123</f>
        <v>0</v>
      </c>
      <c r="W123" s="207"/>
      <c r="X123" s="207">
        <f>'[2]อนุรักษ์ CS.'!BG62</f>
        <v>0</v>
      </c>
      <c r="Y123" s="207">
        <f>Z123+AA123</f>
        <v>1000000</v>
      </c>
      <c r="Z123" s="207"/>
      <c r="AA123" s="207">
        <f>'[2]อนุรักษ์ CS.'!BO75</f>
        <v>1000000</v>
      </c>
      <c r="AB123" s="207">
        <f>AC123+AD123</f>
        <v>0</v>
      </c>
      <c r="AC123" s="207"/>
      <c r="AD123" s="207"/>
      <c r="AE123" s="164"/>
    </row>
    <row r="124" spans="1:173" s="165" customFormat="1" ht="21" x14ac:dyDescent="0.3">
      <c r="A124" s="311" t="s">
        <v>193</v>
      </c>
      <c r="B124" s="321" t="s">
        <v>194</v>
      </c>
      <c r="C124" s="355" t="s">
        <v>341</v>
      </c>
      <c r="D124" s="354">
        <f t="shared" si="53"/>
        <v>897600</v>
      </c>
      <c r="E124" s="166">
        <f t="shared" si="54"/>
        <v>897600</v>
      </c>
      <c r="F124" s="207">
        <f t="shared" si="55"/>
        <v>0</v>
      </c>
      <c r="G124" s="166"/>
      <c r="H124" s="207"/>
      <c r="I124" s="207"/>
      <c r="J124" s="207"/>
      <c r="K124" s="207">
        <f t="shared" si="56"/>
        <v>897600</v>
      </c>
      <c r="L124" s="207">
        <f t="shared" si="57"/>
        <v>897600</v>
      </c>
      <c r="M124" s="207"/>
      <c r="N124" s="163">
        <f>'[2]อนุรักษ์ CS.'!AW10</f>
        <v>897600</v>
      </c>
      <c r="O124" s="163">
        <v>0</v>
      </c>
      <c r="P124" s="207"/>
      <c r="Q124" s="207">
        <f>R124+S124+T124+U124</f>
        <v>0</v>
      </c>
      <c r="R124" s="207"/>
      <c r="S124" s="163">
        <v>0</v>
      </c>
      <c r="T124" s="163">
        <v>0</v>
      </c>
      <c r="U124" s="207"/>
      <c r="V124" s="207">
        <f>W124+X124</f>
        <v>0</v>
      </c>
      <c r="W124" s="207">
        <v>0</v>
      </c>
      <c r="X124" s="207">
        <v>0</v>
      </c>
      <c r="Y124" s="207">
        <f>Z124+AA124</f>
        <v>0</v>
      </c>
      <c r="Z124" s="207">
        <v>0</v>
      </c>
      <c r="AA124" s="207"/>
      <c r="AB124" s="207">
        <f>AC124+AD124</f>
        <v>0</v>
      </c>
      <c r="AC124" s="207">
        <v>0</v>
      </c>
      <c r="AD124" s="207">
        <v>0</v>
      </c>
      <c r="AE124" s="164"/>
    </row>
    <row r="125" spans="1:173" s="165" customFormat="1" ht="21" x14ac:dyDescent="0.3">
      <c r="A125" s="311" t="s">
        <v>195</v>
      </c>
      <c r="B125" s="321" t="s">
        <v>196</v>
      </c>
      <c r="C125" s="355" t="s">
        <v>347</v>
      </c>
      <c r="D125" s="354">
        <f t="shared" si="53"/>
        <v>917700.05009999999</v>
      </c>
      <c r="E125" s="166">
        <f t="shared" si="54"/>
        <v>917700.05009999999</v>
      </c>
      <c r="F125" s="207">
        <f t="shared" si="55"/>
        <v>0</v>
      </c>
      <c r="G125" s="166"/>
      <c r="H125" s="207"/>
      <c r="I125" s="207"/>
      <c r="J125" s="207"/>
      <c r="K125" s="207">
        <f t="shared" si="56"/>
        <v>917700.05009999999</v>
      </c>
      <c r="L125" s="207">
        <f t="shared" si="57"/>
        <v>917700.05009999999</v>
      </c>
      <c r="M125" s="163"/>
      <c r="N125" s="163">
        <f>'[2]อนุรักษ์ CS.'!Y10</f>
        <v>917700.05009999999</v>
      </c>
      <c r="O125" s="163"/>
      <c r="P125" s="163"/>
      <c r="Q125" s="207">
        <f t="shared" si="58"/>
        <v>0</v>
      </c>
      <c r="R125" s="163"/>
      <c r="S125" s="163">
        <f>'[2]อนุรักษ์ CS.'!Z10</f>
        <v>0</v>
      </c>
      <c r="T125" s="163"/>
      <c r="U125" s="163"/>
      <c r="V125" s="163">
        <f t="shared" si="59"/>
        <v>0</v>
      </c>
      <c r="W125" s="162">
        <f>'[3]อนุรักษ์ CS.'!AC59</f>
        <v>0</v>
      </c>
      <c r="X125" s="163">
        <f>[3]เพิ่มพื้นที่สีเขียวCS.!AA$148</f>
        <v>0</v>
      </c>
      <c r="Y125" s="163">
        <f t="shared" si="60"/>
        <v>0</v>
      </c>
      <c r="Z125" s="163">
        <f>[3]เพิ่มพื้นที่สีเขียวCS.!AA$234</f>
        <v>0</v>
      </c>
      <c r="AA125" s="163"/>
      <c r="AB125" s="163">
        <f t="shared" si="61"/>
        <v>0</v>
      </c>
      <c r="AC125" s="163">
        <f>[3]เพิ่มพื้นที่สีเขียวCS.!AA$239</f>
        <v>0</v>
      </c>
      <c r="AD125" s="163"/>
      <c r="AE125" s="164"/>
    </row>
    <row r="126" spans="1:173" s="165" customFormat="1" ht="21" x14ac:dyDescent="0.3">
      <c r="A126" s="311" t="s">
        <v>130</v>
      </c>
      <c r="B126" s="321" t="s">
        <v>197</v>
      </c>
      <c r="C126" s="355" t="s">
        <v>341</v>
      </c>
      <c r="D126" s="354">
        <f t="shared" si="53"/>
        <v>399200</v>
      </c>
      <c r="E126" s="166">
        <f t="shared" si="54"/>
        <v>399200</v>
      </c>
      <c r="F126" s="207">
        <f t="shared" si="55"/>
        <v>0</v>
      </c>
      <c r="G126" s="166"/>
      <c r="H126" s="207"/>
      <c r="I126" s="207"/>
      <c r="J126" s="207"/>
      <c r="K126" s="207">
        <f t="shared" si="56"/>
        <v>399200</v>
      </c>
      <c r="L126" s="207">
        <f t="shared" si="57"/>
        <v>399200</v>
      </c>
      <c r="M126" s="207"/>
      <c r="N126" s="163">
        <f>'[2]อนุรักษ์ CS.'!BC10</f>
        <v>399200</v>
      </c>
      <c r="O126" s="163"/>
      <c r="P126" s="207"/>
      <c r="Q126" s="207">
        <f t="shared" si="58"/>
        <v>0</v>
      </c>
      <c r="R126" s="207"/>
      <c r="S126" s="163"/>
      <c r="T126" s="163"/>
      <c r="U126" s="207"/>
      <c r="V126" s="207">
        <f t="shared" si="59"/>
        <v>0</v>
      </c>
      <c r="W126" s="207"/>
      <c r="X126" s="207"/>
      <c r="Y126" s="207">
        <f t="shared" si="60"/>
        <v>0</v>
      </c>
      <c r="Z126" s="207"/>
      <c r="AA126" s="207"/>
      <c r="AB126" s="207">
        <f t="shared" si="61"/>
        <v>0</v>
      </c>
      <c r="AC126" s="207"/>
      <c r="AD126" s="207"/>
      <c r="AE126" s="164"/>
    </row>
    <row r="127" spans="1:173" s="165" customFormat="1" ht="21" x14ac:dyDescent="0.3">
      <c r="A127" s="311" t="s">
        <v>198</v>
      </c>
      <c r="B127" s="321" t="s">
        <v>199</v>
      </c>
      <c r="C127" s="355" t="s">
        <v>347</v>
      </c>
      <c r="D127" s="354">
        <f t="shared" si="53"/>
        <v>10373000</v>
      </c>
      <c r="E127" s="166">
        <f t="shared" si="54"/>
        <v>3482000</v>
      </c>
      <c r="F127" s="207">
        <f t="shared" si="55"/>
        <v>6891000</v>
      </c>
      <c r="G127" s="166"/>
      <c r="H127" s="207"/>
      <c r="I127" s="207"/>
      <c r="J127" s="207"/>
      <c r="K127" s="207">
        <f t="shared" si="56"/>
        <v>3482000</v>
      </c>
      <c r="L127" s="207">
        <f t="shared" si="57"/>
        <v>3482000</v>
      </c>
      <c r="M127" s="207">
        <f>'[2]อนุรักษ์ CS.'!BG8</f>
        <v>0</v>
      </c>
      <c r="N127" s="163">
        <f>'[2]อนุรักษ์ CS.'!BI10</f>
        <v>2882000</v>
      </c>
      <c r="O127" s="163">
        <f>'[2]อนุรักษ์ CS.'!BI18</f>
        <v>600000</v>
      </c>
      <c r="P127" s="207">
        <f>'[2]อนุรักษ์ CS.'!BG26</f>
        <v>0</v>
      </c>
      <c r="Q127" s="207">
        <f t="shared" si="58"/>
        <v>0</v>
      </c>
      <c r="R127" s="207"/>
      <c r="S127" s="163"/>
      <c r="T127" s="163"/>
      <c r="U127" s="207"/>
      <c r="V127" s="207">
        <f t="shared" si="59"/>
        <v>6891000</v>
      </c>
      <c r="W127" s="207">
        <f>'[2]อนุรักษ์ CS.'!BI32</f>
        <v>804000</v>
      </c>
      <c r="X127" s="207">
        <f>'[2]อนุรักษ์ CS.'!BI61</f>
        <v>6087000</v>
      </c>
      <c r="Y127" s="207">
        <f t="shared" si="60"/>
        <v>0</v>
      </c>
      <c r="Z127" s="207"/>
      <c r="AA127" s="207"/>
      <c r="AB127" s="207">
        <f t="shared" si="61"/>
        <v>0</v>
      </c>
      <c r="AC127" s="207"/>
      <c r="AD127" s="207"/>
      <c r="AE127" s="164"/>
    </row>
    <row r="128" spans="1:173" s="165" customFormat="1" ht="21" x14ac:dyDescent="0.3">
      <c r="A128" s="311" t="s">
        <v>200</v>
      </c>
      <c r="B128" s="321" t="s">
        <v>201</v>
      </c>
      <c r="C128" s="355" t="s">
        <v>347</v>
      </c>
      <c r="D128" s="354">
        <f t="shared" si="53"/>
        <v>300000</v>
      </c>
      <c r="E128" s="166">
        <f t="shared" si="54"/>
        <v>300000</v>
      </c>
      <c r="F128" s="163">
        <f t="shared" si="55"/>
        <v>0</v>
      </c>
      <c r="G128" s="166"/>
      <c r="H128" s="163"/>
      <c r="I128" s="163"/>
      <c r="J128" s="163"/>
      <c r="K128" s="163">
        <f t="shared" si="56"/>
        <v>300000</v>
      </c>
      <c r="L128" s="163">
        <f t="shared" si="57"/>
        <v>300000</v>
      </c>
      <c r="M128" s="163"/>
      <c r="N128" s="163">
        <f>'[2]อนุรักษ์ CS.'!AE10</f>
        <v>300000</v>
      </c>
      <c r="O128" s="163"/>
      <c r="P128" s="163"/>
      <c r="Q128" s="163">
        <f>R128+S128+T128+U128</f>
        <v>0</v>
      </c>
      <c r="R128" s="163"/>
      <c r="S128" s="163">
        <v>0</v>
      </c>
      <c r="T128" s="163">
        <v>0</v>
      </c>
      <c r="U128" s="163"/>
      <c r="V128" s="163">
        <f>W128+X128</f>
        <v>0</v>
      </c>
      <c r="W128" s="162">
        <f>[3]เพิ่มพื้นที่สีเขียวCS.!AI$58</f>
        <v>0</v>
      </c>
      <c r="X128" s="163">
        <f>[3]เพิ่มพื้นที่สีเขียวCS.!AI$148</f>
        <v>0</v>
      </c>
      <c r="Y128" s="163">
        <f>Z128+AA128</f>
        <v>0</v>
      </c>
      <c r="Z128" s="163">
        <f>[3]เพิ่มพื้นที่สีเขียวCS.!AI$234</f>
        <v>0</v>
      </c>
      <c r="AA128" s="163"/>
      <c r="AB128" s="163">
        <f>AC128+AD128</f>
        <v>0</v>
      </c>
      <c r="AC128" s="163">
        <f>[3]เพิ่มพื้นที่สีเขียวCS.!AI$239</f>
        <v>0</v>
      </c>
      <c r="AD128" s="163"/>
      <c r="AE128" s="164"/>
    </row>
    <row r="129" spans="1:31" s="236" customFormat="1" ht="21" x14ac:dyDescent="0.3">
      <c r="A129" s="287" t="s">
        <v>202</v>
      </c>
      <c r="B129" s="288"/>
      <c r="C129" s="347"/>
      <c r="D129" s="365">
        <f t="shared" ref="D129:AD129" si="62">SUM(D130:D143)</f>
        <v>77850400</v>
      </c>
      <c r="E129" s="302">
        <f t="shared" si="62"/>
        <v>16687400</v>
      </c>
      <c r="F129" s="231">
        <f t="shared" si="62"/>
        <v>61163000</v>
      </c>
      <c r="G129" s="231">
        <f t="shared" si="62"/>
        <v>0</v>
      </c>
      <c r="H129" s="231">
        <f t="shared" si="62"/>
        <v>0</v>
      </c>
      <c r="I129" s="231">
        <f t="shared" si="62"/>
        <v>0</v>
      </c>
      <c r="J129" s="231">
        <f t="shared" si="62"/>
        <v>0</v>
      </c>
      <c r="K129" s="231">
        <f t="shared" si="62"/>
        <v>16687400</v>
      </c>
      <c r="L129" s="231">
        <f t="shared" si="62"/>
        <v>16687400</v>
      </c>
      <c r="M129" s="231">
        <f t="shared" si="62"/>
        <v>0</v>
      </c>
      <c r="N129" s="231">
        <f t="shared" si="62"/>
        <v>8750000</v>
      </c>
      <c r="O129" s="231">
        <f t="shared" si="62"/>
        <v>7937400</v>
      </c>
      <c r="P129" s="231">
        <f t="shared" si="62"/>
        <v>0</v>
      </c>
      <c r="Q129" s="231">
        <f t="shared" si="62"/>
        <v>0</v>
      </c>
      <c r="R129" s="231">
        <f t="shared" si="62"/>
        <v>0</v>
      </c>
      <c r="S129" s="231">
        <f t="shared" si="62"/>
        <v>0</v>
      </c>
      <c r="T129" s="231">
        <f t="shared" si="62"/>
        <v>0</v>
      </c>
      <c r="U129" s="231">
        <f t="shared" si="62"/>
        <v>0</v>
      </c>
      <c r="V129" s="231">
        <f t="shared" si="62"/>
        <v>0</v>
      </c>
      <c r="W129" s="231">
        <f t="shared" si="62"/>
        <v>0</v>
      </c>
      <c r="X129" s="231">
        <f t="shared" si="62"/>
        <v>0</v>
      </c>
      <c r="Y129" s="231">
        <f t="shared" si="62"/>
        <v>61163000</v>
      </c>
      <c r="Z129" s="231">
        <f t="shared" si="62"/>
        <v>0</v>
      </c>
      <c r="AA129" s="231">
        <f t="shared" si="62"/>
        <v>61163000</v>
      </c>
      <c r="AB129" s="231">
        <f t="shared" si="62"/>
        <v>0</v>
      </c>
      <c r="AC129" s="231">
        <f t="shared" si="62"/>
        <v>0</v>
      </c>
      <c r="AD129" s="231">
        <f t="shared" si="62"/>
        <v>0</v>
      </c>
      <c r="AE129" s="235"/>
    </row>
    <row r="130" spans="1:31" s="114" customFormat="1" ht="21" x14ac:dyDescent="0.3">
      <c r="A130" s="311" t="s">
        <v>203</v>
      </c>
      <c r="B130" s="316" t="s">
        <v>204</v>
      </c>
      <c r="C130" s="345" t="s">
        <v>345</v>
      </c>
      <c r="D130" s="354">
        <f t="shared" ref="D130:D143" si="63">E130+F130</f>
        <v>2920100</v>
      </c>
      <c r="E130" s="140">
        <f t="shared" ref="E130:E143" si="64">G130+L130+Z130+AC130</f>
        <v>2920100</v>
      </c>
      <c r="F130" s="141">
        <f t="shared" ref="F130:F143" si="65">Q130+V130+AA130+AD130</f>
        <v>0</v>
      </c>
      <c r="G130" s="140"/>
      <c r="H130" s="141"/>
      <c r="I130" s="141"/>
      <c r="J130" s="141"/>
      <c r="K130" s="141">
        <f t="shared" ref="K130:K143" si="66">L130+Q130</f>
        <v>2920100</v>
      </c>
      <c r="L130" s="141">
        <f t="shared" ref="L130:L143" si="67">M130+N130+O130+P130</f>
        <v>2920100</v>
      </c>
      <c r="M130" s="141"/>
      <c r="N130" s="141">
        <f>'[2]ส่งเสริมปลูกป่าเศรษฐกิจ CS'!S11</f>
        <v>1400000</v>
      </c>
      <c r="O130" s="141">
        <f>'[2]ส่งเสริมปลูกป่าเศรษฐกิจ CS'!S19</f>
        <v>1520100</v>
      </c>
      <c r="P130" s="141"/>
      <c r="Q130" s="141">
        <f t="shared" ref="Q130:Q143" si="68">R130+S130+T130+U130</f>
        <v>0</v>
      </c>
      <c r="R130" s="141">
        <v>0</v>
      </c>
      <c r="S130" s="141">
        <v>0</v>
      </c>
      <c r="T130" s="141">
        <v>0</v>
      </c>
      <c r="U130" s="141">
        <v>0</v>
      </c>
      <c r="V130" s="141">
        <f t="shared" ref="V130:V143" si="69">W130+X130</f>
        <v>0</v>
      </c>
      <c r="W130" s="141"/>
      <c r="X130" s="141"/>
      <c r="Y130" s="141">
        <f t="shared" ref="Y130:Y143" si="70">Z130+AA130</f>
        <v>0</v>
      </c>
      <c r="Z130" s="141"/>
      <c r="AA130" s="141"/>
      <c r="AB130" s="141">
        <f t="shared" ref="AB130:AB143" si="71">AC130+AD130</f>
        <v>0</v>
      </c>
      <c r="AC130" s="141"/>
      <c r="AD130" s="141"/>
      <c r="AE130" s="126"/>
    </row>
    <row r="131" spans="1:31" s="165" customFormat="1" ht="21" x14ac:dyDescent="0.3">
      <c r="A131" s="311" t="s">
        <v>205</v>
      </c>
      <c r="B131" s="316" t="s">
        <v>206</v>
      </c>
      <c r="C131" s="345" t="s">
        <v>345</v>
      </c>
      <c r="D131" s="354">
        <f t="shared" si="63"/>
        <v>600000</v>
      </c>
      <c r="E131" s="166">
        <f t="shared" si="64"/>
        <v>600000</v>
      </c>
      <c r="F131" s="163">
        <f t="shared" si="65"/>
        <v>0</v>
      </c>
      <c r="G131" s="166"/>
      <c r="H131" s="163"/>
      <c r="I131" s="163"/>
      <c r="J131" s="163"/>
      <c r="K131" s="163">
        <f t="shared" si="66"/>
        <v>600000</v>
      </c>
      <c r="L131" s="163">
        <f t="shared" si="67"/>
        <v>600000</v>
      </c>
      <c r="M131" s="163"/>
      <c r="N131" s="163">
        <f>'[2]ส่งเสริมปลูกป่าเศรษฐกิจ CS'!Y11</f>
        <v>200000</v>
      </c>
      <c r="O131" s="163">
        <f>'[2]ส่งเสริมปลูกป่าเศรษฐกิจ CS'!Y19</f>
        <v>400000</v>
      </c>
      <c r="P131" s="163"/>
      <c r="Q131" s="163">
        <f t="shared" si="68"/>
        <v>0</v>
      </c>
      <c r="R131" s="163">
        <v>0</v>
      </c>
      <c r="S131" s="163">
        <v>0</v>
      </c>
      <c r="T131" s="163">
        <v>0</v>
      </c>
      <c r="U131" s="163">
        <v>0</v>
      </c>
      <c r="V131" s="163">
        <f t="shared" si="69"/>
        <v>0</v>
      </c>
      <c r="W131" s="163"/>
      <c r="X131" s="163"/>
      <c r="Y131" s="163">
        <f t="shared" si="70"/>
        <v>0</v>
      </c>
      <c r="Z131" s="163"/>
      <c r="AA131" s="163"/>
      <c r="AB131" s="163">
        <f t="shared" si="71"/>
        <v>0</v>
      </c>
      <c r="AC131" s="163"/>
      <c r="AD131" s="163"/>
      <c r="AE131" s="164"/>
    </row>
    <row r="132" spans="1:31" s="216" customFormat="1" ht="21" x14ac:dyDescent="0.3">
      <c r="A132" s="311" t="s">
        <v>207</v>
      </c>
      <c r="B132" s="327" t="s">
        <v>208</v>
      </c>
      <c r="C132" s="345" t="s">
        <v>345</v>
      </c>
      <c r="D132" s="367">
        <f t="shared" si="63"/>
        <v>17840000</v>
      </c>
      <c r="E132" s="213">
        <f t="shared" si="64"/>
        <v>2480000</v>
      </c>
      <c r="F132" s="211">
        <f t="shared" si="65"/>
        <v>15360000</v>
      </c>
      <c r="G132" s="213"/>
      <c r="H132" s="211"/>
      <c r="I132" s="211"/>
      <c r="J132" s="211"/>
      <c r="K132" s="211">
        <f t="shared" si="66"/>
        <v>2480000</v>
      </c>
      <c r="L132" s="211">
        <f t="shared" si="67"/>
        <v>2480000</v>
      </c>
      <c r="M132" s="211">
        <f>'[2]ส่งเสริมปลูกป่าเศรษฐกิจ CS'!AO9</f>
        <v>0</v>
      </c>
      <c r="N132" s="211">
        <f>'[2]ส่งเสริมปลูกป่าเศรษฐกิจ CS'!AQ11</f>
        <v>1000000</v>
      </c>
      <c r="O132" s="211">
        <f>'[2]ส่งเสริมปลูกป่าเศรษฐกิจ CS'!AQ19</f>
        <v>1480000</v>
      </c>
      <c r="P132" s="211"/>
      <c r="Q132" s="211">
        <f t="shared" si="68"/>
        <v>0</v>
      </c>
      <c r="R132" s="211"/>
      <c r="S132" s="211"/>
      <c r="T132" s="211"/>
      <c r="U132" s="211"/>
      <c r="V132" s="211">
        <f t="shared" si="69"/>
        <v>0</v>
      </c>
      <c r="W132" s="211">
        <f>'[3]ส่งเสริมป่าชุมชน CS'!AI$48</f>
        <v>0</v>
      </c>
      <c r="X132" s="211">
        <f>'[3]ส่งเสริมปลูกป่าเศรษฐกิจ CS'!AW169</f>
        <v>0</v>
      </c>
      <c r="Y132" s="211">
        <f t="shared" si="70"/>
        <v>15360000</v>
      </c>
      <c r="Z132" s="211"/>
      <c r="AA132" s="211">
        <f>'[2]ส่งเสริมปลูกป่าเศรษฐกิจ CS'!AQ35</f>
        <v>15360000</v>
      </c>
      <c r="AB132" s="211">
        <f t="shared" si="71"/>
        <v>0</v>
      </c>
      <c r="AC132" s="211">
        <f>'[3]ส่งเสริมป่าชุมชน CS'!AI$247</f>
        <v>0</v>
      </c>
      <c r="AD132" s="211"/>
      <c r="AE132" s="233"/>
    </row>
    <row r="133" spans="1:31" s="216" customFormat="1" ht="21" x14ac:dyDescent="0.3">
      <c r="A133" s="311" t="s">
        <v>209</v>
      </c>
      <c r="B133" s="322" t="s">
        <v>210</v>
      </c>
      <c r="C133" s="345" t="s">
        <v>345</v>
      </c>
      <c r="D133" s="367">
        <f t="shared" si="63"/>
        <v>1887300</v>
      </c>
      <c r="E133" s="213">
        <f t="shared" si="64"/>
        <v>1887300</v>
      </c>
      <c r="F133" s="211">
        <f t="shared" si="65"/>
        <v>0</v>
      </c>
      <c r="G133" s="213"/>
      <c r="H133" s="211"/>
      <c r="I133" s="211"/>
      <c r="J133" s="211"/>
      <c r="K133" s="211">
        <f t="shared" si="66"/>
        <v>1887300</v>
      </c>
      <c r="L133" s="211">
        <f t="shared" si="67"/>
        <v>1887300</v>
      </c>
      <c r="M133" s="211"/>
      <c r="N133" s="211">
        <f>'[2]ส่งเสริมปลูกป่าเศรษฐกิจ CS'!AW11</f>
        <v>800000</v>
      </c>
      <c r="O133" s="211">
        <f>'[2]ส่งเสริมปลูกป่าเศรษฐกิจ CS'!AW19</f>
        <v>1087300</v>
      </c>
      <c r="P133" s="211"/>
      <c r="Q133" s="211">
        <f t="shared" si="68"/>
        <v>0</v>
      </c>
      <c r="R133" s="211"/>
      <c r="S133" s="211"/>
      <c r="T133" s="211"/>
      <c r="U133" s="211"/>
      <c r="V133" s="211">
        <f t="shared" si="69"/>
        <v>0</v>
      </c>
      <c r="W133" s="211">
        <f>'[3]ส่งเสริมป่าชุมชน CS'!AQ$48</f>
        <v>0</v>
      </c>
      <c r="X133" s="211">
        <f>'[3]ส่งเสริมปลูกป่าเศรษฐกิจ CS'!BC169</f>
        <v>0</v>
      </c>
      <c r="Y133" s="211">
        <f t="shared" si="70"/>
        <v>0</v>
      </c>
      <c r="Z133" s="211">
        <f>'[3]ส่งเสริมป่าชุมชน CS'!AQ$232</f>
        <v>0</v>
      </c>
      <c r="AA133" s="211"/>
      <c r="AB133" s="211">
        <f t="shared" si="71"/>
        <v>0</v>
      </c>
      <c r="AC133" s="211">
        <f>'[3]ส่งเสริมป่าชุมชน CS'!AQ$250</f>
        <v>0</v>
      </c>
      <c r="AD133" s="211"/>
      <c r="AE133" s="233"/>
    </row>
    <row r="134" spans="1:31" s="216" customFormat="1" ht="21" x14ac:dyDescent="0.3">
      <c r="A134" s="311" t="s">
        <v>211</v>
      </c>
      <c r="B134" s="328" t="s">
        <v>212</v>
      </c>
      <c r="C134" s="345" t="s">
        <v>345</v>
      </c>
      <c r="D134" s="367">
        <f t="shared" si="63"/>
        <v>47253000</v>
      </c>
      <c r="E134" s="213">
        <f t="shared" si="64"/>
        <v>1450000</v>
      </c>
      <c r="F134" s="232">
        <f t="shared" si="65"/>
        <v>45803000</v>
      </c>
      <c r="G134" s="213"/>
      <c r="H134" s="232"/>
      <c r="I134" s="232"/>
      <c r="J134" s="232"/>
      <c r="K134" s="232">
        <f t="shared" si="66"/>
        <v>1450000</v>
      </c>
      <c r="L134" s="232">
        <f t="shared" si="67"/>
        <v>1450000</v>
      </c>
      <c r="M134" s="211"/>
      <c r="N134" s="211">
        <f>'[2]ส่งเสริมปลูกป่าเศรษฐกิจ CS'!BC11</f>
        <v>1050000</v>
      </c>
      <c r="O134" s="211">
        <f>'[2]ส่งเสริมปลูกป่าเศรษฐกิจ CS'!BC19</f>
        <v>400000</v>
      </c>
      <c r="P134" s="211"/>
      <c r="Q134" s="232">
        <f t="shared" si="68"/>
        <v>0</v>
      </c>
      <c r="R134" s="211"/>
      <c r="S134" s="211"/>
      <c r="T134" s="211"/>
      <c r="U134" s="211"/>
      <c r="V134" s="211">
        <f t="shared" si="69"/>
        <v>0</v>
      </c>
      <c r="W134" s="211">
        <f>'[3]ส่งเสริมป่าชุมชน CS'!AY48</f>
        <v>0</v>
      </c>
      <c r="X134" s="211">
        <f>'[3]ส่งเสริมป่าชุมชน CS'!AY170</f>
        <v>0</v>
      </c>
      <c r="Y134" s="211">
        <f t="shared" si="70"/>
        <v>45803000</v>
      </c>
      <c r="Z134" s="211"/>
      <c r="AA134" s="211">
        <f>'[2]ส่งเสริมปลูกป่าเศรษฐกิจ CS'!BC35</f>
        <v>45803000</v>
      </c>
      <c r="AB134" s="211">
        <f t="shared" si="71"/>
        <v>0</v>
      </c>
      <c r="AC134" s="211">
        <f>'[3]ส่งเสริมป่าชุมชน CS'!AY250</f>
        <v>0</v>
      </c>
      <c r="AD134" s="211"/>
      <c r="AE134" s="233"/>
    </row>
    <row r="135" spans="1:31" s="114" customFormat="1" ht="21" x14ac:dyDescent="0.3">
      <c r="A135" s="311" t="s">
        <v>213</v>
      </c>
      <c r="B135" s="316" t="s">
        <v>214</v>
      </c>
      <c r="C135" s="345" t="s">
        <v>345</v>
      </c>
      <c r="D135" s="354">
        <f t="shared" si="63"/>
        <v>2710000</v>
      </c>
      <c r="E135" s="140">
        <f t="shared" si="64"/>
        <v>2710000</v>
      </c>
      <c r="F135" s="141">
        <f t="shared" si="65"/>
        <v>0</v>
      </c>
      <c r="G135" s="140"/>
      <c r="H135" s="141"/>
      <c r="I135" s="141"/>
      <c r="J135" s="141"/>
      <c r="K135" s="141">
        <f t="shared" si="66"/>
        <v>2710000</v>
      </c>
      <c r="L135" s="141">
        <f t="shared" si="67"/>
        <v>2710000</v>
      </c>
      <c r="M135" s="141">
        <f>'[2]ไม่ใช้ไม้ศก.พท.สีเขียว '!AB9</f>
        <v>0</v>
      </c>
      <c r="N135" s="141">
        <f>'[2]ส่งเสริมปลูกป่าเศรษฐกิจ CS'!AE11</f>
        <v>1000000</v>
      </c>
      <c r="O135" s="141">
        <f>'[2]ส่งเสริมปลูกป่าเศรษฐกิจ CS'!AE19</f>
        <v>1710000</v>
      </c>
      <c r="P135" s="141"/>
      <c r="Q135" s="141">
        <f t="shared" si="68"/>
        <v>0</v>
      </c>
      <c r="R135" s="141">
        <v>0</v>
      </c>
      <c r="S135" s="141">
        <v>0</v>
      </c>
      <c r="T135" s="141">
        <v>0</v>
      </c>
      <c r="U135" s="141">
        <v>0</v>
      </c>
      <c r="V135" s="141">
        <f t="shared" si="69"/>
        <v>0</v>
      </c>
      <c r="W135" s="141">
        <f>'[3]ไม้ศก. พท.สีเขียว'!AB$47</f>
        <v>0</v>
      </c>
      <c r="X135" s="141">
        <f>'[3]ไม้ศก. พท.สีเขียว'!AB$145</f>
        <v>0</v>
      </c>
      <c r="Y135" s="141">
        <f t="shared" si="70"/>
        <v>0</v>
      </c>
      <c r="Z135" s="141">
        <f>'[2]ไม่ใช้ไม้ศก.พท.สีเขียว '!AB42</f>
        <v>0</v>
      </c>
      <c r="AA135" s="141"/>
      <c r="AB135" s="141">
        <f t="shared" si="71"/>
        <v>0</v>
      </c>
      <c r="AC135" s="141">
        <f>[3]ฟื้นฟู!AB$195</f>
        <v>0</v>
      </c>
      <c r="AD135" s="141"/>
      <c r="AE135" s="126">
        <v>289.21850000000001</v>
      </c>
    </row>
    <row r="136" spans="1:31" s="216" customFormat="1" ht="21" x14ac:dyDescent="0.3">
      <c r="A136" s="311" t="s">
        <v>215</v>
      </c>
      <c r="B136" s="327" t="s">
        <v>216</v>
      </c>
      <c r="C136" s="345" t="s">
        <v>345</v>
      </c>
      <c r="D136" s="367">
        <f t="shared" si="63"/>
        <v>1200000</v>
      </c>
      <c r="E136" s="213">
        <f t="shared" si="64"/>
        <v>1200000</v>
      </c>
      <c r="F136" s="232">
        <f t="shared" si="65"/>
        <v>0</v>
      </c>
      <c r="G136" s="213"/>
      <c r="H136" s="232"/>
      <c r="I136" s="232"/>
      <c r="J136" s="232"/>
      <c r="K136" s="232">
        <f t="shared" si="66"/>
        <v>1200000</v>
      </c>
      <c r="L136" s="232">
        <f t="shared" si="67"/>
        <v>1200000</v>
      </c>
      <c r="M136" s="232"/>
      <c r="N136" s="232">
        <f>'[2]ส่งเสริมปลูกป่าเศรษฐกิจ CS'!BI11</f>
        <v>700000</v>
      </c>
      <c r="O136" s="232">
        <f>'[2]ส่งเสริมปลูกป่าเศรษฐกิจ CS'!BI19</f>
        <v>500000</v>
      </c>
      <c r="P136" s="232"/>
      <c r="Q136" s="232">
        <f t="shared" si="68"/>
        <v>0</v>
      </c>
      <c r="R136" s="232"/>
      <c r="S136" s="232"/>
      <c r="T136" s="232"/>
      <c r="U136" s="232"/>
      <c r="V136" s="232">
        <f t="shared" si="69"/>
        <v>0</v>
      </c>
      <c r="W136" s="232">
        <v>0</v>
      </c>
      <c r="X136" s="232">
        <f>'[3]ส่งเสริมป่าชุมชน CS'!FY171</f>
        <v>0</v>
      </c>
      <c r="Y136" s="232">
        <f t="shared" si="70"/>
        <v>0</v>
      </c>
      <c r="Z136" s="232"/>
      <c r="AA136" s="232"/>
      <c r="AB136" s="232">
        <f t="shared" si="71"/>
        <v>0</v>
      </c>
      <c r="AC136" s="232"/>
      <c r="AD136" s="232"/>
      <c r="AE136" s="233"/>
    </row>
    <row r="137" spans="1:31" s="165" customFormat="1" ht="21" x14ac:dyDescent="0.3">
      <c r="A137" s="311" t="s">
        <v>217</v>
      </c>
      <c r="B137" s="316" t="s">
        <v>218</v>
      </c>
      <c r="C137" s="345" t="s">
        <v>345</v>
      </c>
      <c r="D137" s="368">
        <f t="shared" si="63"/>
        <v>1740000</v>
      </c>
      <c r="E137" s="226">
        <f t="shared" si="64"/>
        <v>1740000</v>
      </c>
      <c r="F137" s="226">
        <f t="shared" si="65"/>
        <v>0</v>
      </c>
      <c r="G137" s="226"/>
      <c r="H137" s="226"/>
      <c r="I137" s="226"/>
      <c r="J137" s="226"/>
      <c r="K137" s="226">
        <f t="shared" si="66"/>
        <v>1740000</v>
      </c>
      <c r="L137" s="226">
        <f t="shared" si="67"/>
        <v>1740000</v>
      </c>
      <c r="M137" s="226"/>
      <c r="N137" s="226">
        <f>'[2]ส่งเสริมปลูกป่าเศรษฐกิจ CS'!AK11</f>
        <v>1300000</v>
      </c>
      <c r="O137" s="226">
        <f>'[2]ส่งเสริมปลูกป่าเศรษฐกิจ CS'!AK19</f>
        <v>440000</v>
      </c>
      <c r="P137" s="226"/>
      <c r="Q137" s="226">
        <f t="shared" si="68"/>
        <v>0</v>
      </c>
      <c r="R137" s="226"/>
      <c r="S137" s="226"/>
      <c r="T137" s="226"/>
      <c r="U137" s="226"/>
      <c r="V137" s="226">
        <f t="shared" si="69"/>
        <v>0</v>
      </c>
      <c r="W137" s="226">
        <f>[3]เศรษฐกิจโลก!Z$73</f>
        <v>0</v>
      </c>
      <c r="X137" s="226">
        <f>[3]เศรษฐกิจโลก!Z$219</f>
        <v>0</v>
      </c>
      <c r="Y137" s="226">
        <f t="shared" si="70"/>
        <v>0</v>
      </c>
      <c r="Z137" s="226">
        <f>[3]เศรษฐกิจโลก!Z$303</f>
        <v>0</v>
      </c>
      <c r="AA137" s="226"/>
      <c r="AB137" s="226">
        <f t="shared" si="71"/>
        <v>0</v>
      </c>
      <c r="AC137" s="226">
        <f>[3]เศรษฐกิจโลก!Z$308</f>
        <v>0</v>
      </c>
      <c r="AD137" s="226"/>
      <c r="AE137" s="237"/>
    </row>
    <row r="138" spans="1:31" s="165" customFormat="1" ht="37.5" x14ac:dyDescent="0.3">
      <c r="A138" s="311" t="s">
        <v>219</v>
      </c>
      <c r="B138" s="316" t="s">
        <v>220</v>
      </c>
      <c r="C138" s="345" t="s">
        <v>345</v>
      </c>
      <c r="D138" s="354">
        <f t="shared" si="63"/>
        <v>1300000</v>
      </c>
      <c r="E138" s="166">
        <f t="shared" si="64"/>
        <v>1300000</v>
      </c>
      <c r="F138" s="163">
        <f t="shared" si="65"/>
        <v>0</v>
      </c>
      <c r="G138" s="166"/>
      <c r="H138" s="163"/>
      <c r="I138" s="163"/>
      <c r="J138" s="163"/>
      <c r="K138" s="163">
        <f t="shared" si="66"/>
        <v>1300000</v>
      </c>
      <c r="L138" s="163">
        <f t="shared" si="67"/>
        <v>1300000</v>
      </c>
      <c r="M138" s="163"/>
      <c r="N138" s="163">
        <f>'[2]ส่งเสริมปลูกป่าเศรษฐกิจ CS'!BU11</f>
        <v>1100000</v>
      </c>
      <c r="O138" s="163">
        <f>'[2]ส่งเสริมปลูกป่าเศรษฐกิจ CS'!BU19</f>
        <v>200000</v>
      </c>
      <c r="P138" s="163"/>
      <c r="Q138" s="163">
        <f t="shared" si="68"/>
        <v>0</v>
      </c>
      <c r="R138" s="163"/>
      <c r="S138" s="163"/>
      <c r="T138" s="163"/>
      <c r="U138" s="163"/>
      <c r="V138" s="163">
        <f t="shared" si="69"/>
        <v>0</v>
      </c>
      <c r="W138" s="163">
        <f>[3]เศรษฐกิจโลก!R$73</f>
        <v>0</v>
      </c>
      <c r="X138" s="163">
        <f>[3]เศรษฐกิจโลก!R$219</f>
        <v>0</v>
      </c>
      <c r="Y138" s="163">
        <f t="shared" si="70"/>
        <v>0</v>
      </c>
      <c r="Z138" s="163">
        <f>[3]เศรษฐกิจโลก!R$303</f>
        <v>0</v>
      </c>
      <c r="AA138" s="163"/>
      <c r="AB138" s="163">
        <f t="shared" si="71"/>
        <v>0</v>
      </c>
      <c r="AC138" s="163">
        <f>[3]เศรษฐกิจโลก!R$308</f>
        <v>0</v>
      </c>
      <c r="AD138" s="163"/>
      <c r="AE138" s="164"/>
    </row>
    <row r="139" spans="1:31" s="165" customFormat="1" ht="21" x14ac:dyDescent="0.3">
      <c r="A139" s="311" t="s">
        <v>221</v>
      </c>
      <c r="B139" s="312" t="s">
        <v>222</v>
      </c>
      <c r="C139" s="345" t="s">
        <v>345</v>
      </c>
      <c r="D139" s="354">
        <f t="shared" si="63"/>
        <v>400000</v>
      </c>
      <c r="E139" s="166">
        <f t="shared" si="64"/>
        <v>400000</v>
      </c>
      <c r="F139" s="163">
        <f t="shared" si="65"/>
        <v>0</v>
      </c>
      <c r="G139" s="166"/>
      <c r="H139" s="163"/>
      <c r="I139" s="163"/>
      <c r="J139" s="163"/>
      <c r="K139" s="163">
        <f t="shared" si="66"/>
        <v>400000</v>
      </c>
      <c r="L139" s="163">
        <f t="shared" si="67"/>
        <v>400000</v>
      </c>
      <c r="M139" s="163"/>
      <c r="N139" s="163">
        <f>'[2]ส่งเสริมปลูกป่าเศรษฐกิจ CS'!BO11</f>
        <v>200000</v>
      </c>
      <c r="O139" s="163">
        <f>'[2]ส่งเสริมปลูกป่าเศรษฐกิจ CS'!BO19</f>
        <v>200000</v>
      </c>
      <c r="P139" s="163"/>
      <c r="Q139" s="163">
        <f t="shared" si="68"/>
        <v>0</v>
      </c>
      <c r="R139" s="163"/>
      <c r="S139" s="163"/>
      <c r="T139" s="163"/>
      <c r="U139" s="163"/>
      <c r="V139" s="163">
        <f t="shared" si="69"/>
        <v>0</v>
      </c>
      <c r="W139" s="163">
        <f>[3]เศรษฐกิจโลก!R$73</f>
        <v>0</v>
      </c>
      <c r="X139" s="163">
        <f>[3]เศรษฐกิจโลก!R$219</f>
        <v>0</v>
      </c>
      <c r="Y139" s="163">
        <f t="shared" si="70"/>
        <v>0</v>
      </c>
      <c r="Z139" s="163">
        <f>[3]เศรษฐกิจโลก!R$303</f>
        <v>0</v>
      </c>
      <c r="AA139" s="163"/>
      <c r="AB139" s="163">
        <f t="shared" si="71"/>
        <v>0</v>
      </c>
      <c r="AC139" s="163">
        <f>[3]เศรษฐกิจโลก!R$308</f>
        <v>0</v>
      </c>
      <c r="AD139" s="163"/>
      <c r="AE139" s="164"/>
    </row>
    <row r="140" spans="1:31" s="216" customFormat="1" ht="21" hidden="1" customHeight="1" x14ac:dyDescent="0.3">
      <c r="A140" s="311" t="s">
        <v>223</v>
      </c>
      <c r="B140" s="322" t="s">
        <v>224</v>
      </c>
      <c r="C140" s="350" t="s">
        <v>75</v>
      </c>
      <c r="D140" s="367">
        <f t="shared" si="63"/>
        <v>0</v>
      </c>
      <c r="E140" s="213">
        <f t="shared" si="64"/>
        <v>0</v>
      </c>
      <c r="F140" s="211">
        <f t="shared" si="65"/>
        <v>0</v>
      </c>
      <c r="G140" s="213"/>
      <c r="H140" s="211"/>
      <c r="I140" s="211"/>
      <c r="J140" s="211"/>
      <c r="K140" s="211">
        <f t="shared" si="66"/>
        <v>0</v>
      </c>
      <c r="L140" s="211">
        <f t="shared" si="67"/>
        <v>0</v>
      </c>
      <c r="M140" s="211"/>
      <c r="N140" s="211">
        <f>'[2]ส่งเสริมปลูกป่าเศรษฐกิจ CS'!BY11</f>
        <v>0</v>
      </c>
      <c r="O140" s="211">
        <f>'[2]ส่งเสริมปลูกป่าเศรษฐกิจ CS'!BY19</f>
        <v>0</v>
      </c>
      <c r="P140" s="211"/>
      <c r="Q140" s="211">
        <f>R140+S140+T140+U140</f>
        <v>0</v>
      </c>
      <c r="R140" s="211"/>
      <c r="S140" s="211"/>
      <c r="T140" s="211"/>
      <c r="U140" s="211"/>
      <c r="V140" s="211">
        <f>W140+X140</f>
        <v>0</v>
      </c>
      <c r="W140" s="211">
        <f>[3]เศรษฐกิจโลก!R$73</f>
        <v>0</v>
      </c>
      <c r="X140" s="211">
        <f>[3]เศรษฐกิจโลก!R$219</f>
        <v>0</v>
      </c>
      <c r="Y140" s="211">
        <f>Z140+AA140</f>
        <v>0</v>
      </c>
      <c r="Z140" s="211">
        <f>[3]เศรษฐกิจโลก!R$303</f>
        <v>0</v>
      </c>
      <c r="AA140" s="211">
        <f>'[2]ส่งเสริมปลูกป่าเศรษฐกิจ CS'!BY35</f>
        <v>0</v>
      </c>
      <c r="AB140" s="211">
        <f>AC140+AD140</f>
        <v>0</v>
      </c>
      <c r="AC140" s="211">
        <f>[3]เศรษฐกิจโลก!R$308</f>
        <v>0</v>
      </c>
      <c r="AD140" s="211"/>
      <c r="AE140" s="233"/>
    </row>
    <row r="141" spans="1:31" s="165" customFormat="1" ht="21" hidden="1" customHeight="1" x14ac:dyDescent="0.3">
      <c r="A141" s="311" t="s">
        <v>225</v>
      </c>
      <c r="B141" s="312" t="s">
        <v>226</v>
      </c>
      <c r="C141" s="345" t="s">
        <v>75</v>
      </c>
      <c r="D141" s="354">
        <f t="shared" si="63"/>
        <v>0</v>
      </c>
      <c r="E141" s="166">
        <f t="shared" si="64"/>
        <v>0</v>
      </c>
      <c r="F141" s="163">
        <f t="shared" si="65"/>
        <v>0</v>
      </c>
      <c r="G141" s="166"/>
      <c r="H141" s="163"/>
      <c r="I141" s="163"/>
      <c r="J141" s="163"/>
      <c r="K141" s="163">
        <f t="shared" si="66"/>
        <v>0</v>
      </c>
      <c r="L141" s="163">
        <f t="shared" si="67"/>
        <v>0</v>
      </c>
      <c r="M141" s="163"/>
      <c r="N141" s="163">
        <v>0</v>
      </c>
      <c r="O141" s="163">
        <v>0</v>
      </c>
      <c r="P141" s="163"/>
      <c r="Q141" s="163">
        <f t="shared" si="68"/>
        <v>0</v>
      </c>
      <c r="R141" s="163"/>
      <c r="S141" s="163"/>
      <c r="T141" s="163"/>
      <c r="U141" s="163"/>
      <c r="V141" s="163">
        <f t="shared" si="69"/>
        <v>0</v>
      </c>
      <c r="W141" s="163">
        <f>[3]เศรษฐกิจโลก!R$73</f>
        <v>0</v>
      </c>
      <c r="X141" s="163">
        <f>[3]เศรษฐกิจโลก!R$219</f>
        <v>0</v>
      </c>
      <c r="Y141" s="163">
        <f t="shared" si="70"/>
        <v>0</v>
      </c>
      <c r="Z141" s="163">
        <f>[3]เศรษฐกิจโลก!R$303</f>
        <v>0</v>
      </c>
      <c r="AA141" s="163"/>
      <c r="AB141" s="163">
        <f t="shared" si="71"/>
        <v>0</v>
      </c>
      <c r="AC141" s="163">
        <f>[3]เศรษฐกิจโลก!R$308</f>
        <v>0</v>
      </c>
      <c r="AD141" s="163"/>
      <c r="AE141" s="164"/>
    </row>
    <row r="142" spans="1:31" s="165" customFormat="1" ht="37.5" hidden="1" customHeight="1" x14ac:dyDescent="0.3">
      <c r="A142" s="311" t="s">
        <v>227</v>
      </c>
      <c r="B142" s="316" t="s">
        <v>228</v>
      </c>
      <c r="C142" s="345" t="s">
        <v>75</v>
      </c>
      <c r="D142" s="354">
        <f t="shared" si="63"/>
        <v>0</v>
      </c>
      <c r="E142" s="166">
        <f t="shared" si="64"/>
        <v>0</v>
      </c>
      <c r="F142" s="163">
        <f t="shared" si="65"/>
        <v>0</v>
      </c>
      <c r="G142" s="166"/>
      <c r="H142" s="163"/>
      <c r="I142" s="163"/>
      <c r="J142" s="163"/>
      <c r="K142" s="163">
        <f t="shared" si="66"/>
        <v>0</v>
      </c>
      <c r="L142" s="163">
        <f t="shared" si="67"/>
        <v>0</v>
      </c>
      <c r="M142" s="163"/>
      <c r="N142" s="163">
        <v>0</v>
      </c>
      <c r="O142" s="163">
        <v>0</v>
      </c>
      <c r="P142" s="163"/>
      <c r="Q142" s="163">
        <f t="shared" si="68"/>
        <v>0</v>
      </c>
      <c r="R142" s="163"/>
      <c r="S142" s="163"/>
      <c r="T142" s="163"/>
      <c r="U142" s="163"/>
      <c r="V142" s="163">
        <f t="shared" si="69"/>
        <v>0</v>
      </c>
      <c r="W142" s="163">
        <f>[3]เศรษฐกิจโลก!AH$73</f>
        <v>0</v>
      </c>
      <c r="X142" s="163">
        <f>[3]เศรษฐกิจโลก!AH$219</f>
        <v>0</v>
      </c>
      <c r="Y142" s="163">
        <f t="shared" si="70"/>
        <v>0</v>
      </c>
      <c r="Z142" s="163">
        <f>[3]เศรษฐกิจโลก!AH$303</f>
        <v>0</v>
      </c>
      <c r="AA142" s="163"/>
      <c r="AB142" s="163">
        <f t="shared" si="71"/>
        <v>0</v>
      </c>
      <c r="AC142" s="163">
        <f>[3]เศรษฐกิจโลก!AH$308</f>
        <v>0</v>
      </c>
      <c r="AD142" s="163"/>
      <c r="AE142" s="164"/>
    </row>
    <row r="143" spans="1:31" s="165" customFormat="1" ht="37.5" hidden="1" customHeight="1" x14ac:dyDescent="0.3">
      <c r="A143" s="311" t="s">
        <v>229</v>
      </c>
      <c r="B143" s="316" t="s">
        <v>230</v>
      </c>
      <c r="C143" s="345" t="s">
        <v>75</v>
      </c>
      <c r="D143" s="354">
        <f t="shared" si="63"/>
        <v>0</v>
      </c>
      <c r="E143" s="166">
        <f t="shared" si="64"/>
        <v>0</v>
      </c>
      <c r="F143" s="163">
        <f t="shared" si="65"/>
        <v>0</v>
      </c>
      <c r="G143" s="166"/>
      <c r="H143" s="163"/>
      <c r="I143" s="163"/>
      <c r="J143" s="163"/>
      <c r="K143" s="163">
        <f t="shared" si="66"/>
        <v>0</v>
      </c>
      <c r="L143" s="163">
        <f t="shared" si="67"/>
        <v>0</v>
      </c>
      <c r="M143" s="163"/>
      <c r="N143" s="163">
        <v>0</v>
      </c>
      <c r="O143" s="163">
        <v>0</v>
      </c>
      <c r="P143" s="163"/>
      <c r="Q143" s="163">
        <f t="shared" si="68"/>
        <v>0</v>
      </c>
      <c r="R143" s="163"/>
      <c r="S143" s="163"/>
      <c r="T143" s="163"/>
      <c r="U143" s="163"/>
      <c r="V143" s="163">
        <f t="shared" si="69"/>
        <v>0</v>
      </c>
      <c r="W143" s="163">
        <f>[3]เศรษฐกิจโลก!AP$73</f>
        <v>0</v>
      </c>
      <c r="X143" s="163">
        <f>[3]เศรษฐกิจโลก!AP$219</f>
        <v>0</v>
      </c>
      <c r="Y143" s="163">
        <f t="shared" si="70"/>
        <v>0</v>
      </c>
      <c r="Z143" s="163">
        <f>[3]เศรษฐกิจโลก!AP$303</f>
        <v>0</v>
      </c>
      <c r="AA143" s="163"/>
      <c r="AB143" s="163">
        <f t="shared" si="71"/>
        <v>0</v>
      </c>
      <c r="AC143" s="163">
        <f>[3]เศรษฐกิจโลก!AP$308</f>
        <v>0</v>
      </c>
      <c r="AD143" s="163"/>
      <c r="AE143" s="164"/>
    </row>
    <row r="144" spans="1:31" s="192" customFormat="1" ht="21" x14ac:dyDescent="0.3">
      <c r="A144" s="287" t="s">
        <v>231</v>
      </c>
      <c r="B144" s="288"/>
      <c r="C144" s="345"/>
      <c r="D144" s="361">
        <f t="shared" ref="D144:AD144" si="72">D145+D146+D147+D148+D149+D150</f>
        <v>170089100</v>
      </c>
      <c r="E144" s="300">
        <f t="shared" si="72"/>
        <v>4801000</v>
      </c>
      <c r="F144" s="209">
        <f t="shared" si="72"/>
        <v>165288100</v>
      </c>
      <c r="G144" s="209">
        <f t="shared" si="72"/>
        <v>0</v>
      </c>
      <c r="H144" s="209">
        <f t="shared" si="72"/>
        <v>0</v>
      </c>
      <c r="I144" s="209">
        <f t="shared" si="72"/>
        <v>0</v>
      </c>
      <c r="J144" s="209">
        <f t="shared" si="72"/>
        <v>0</v>
      </c>
      <c r="K144" s="209">
        <f t="shared" si="72"/>
        <v>4801000</v>
      </c>
      <c r="L144" s="209">
        <f t="shared" si="72"/>
        <v>4801000</v>
      </c>
      <c r="M144" s="209">
        <f t="shared" si="72"/>
        <v>0</v>
      </c>
      <c r="N144" s="209">
        <f t="shared" si="72"/>
        <v>3901000</v>
      </c>
      <c r="O144" s="209">
        <f t="shared" si="72"/>
        <v>900000</v>
      </c>
      <c r="P144" s="209">
        <f t="shared" si="72"/>
        <v>0</v>
      </c>
      <c r="Q144" s="209">
        <f t="shared" si="72"/>
        <v>0</v>
      </c>
      <c r="R144" s="209">
        <f t="shared" si="72"/>
        <v>0</v>
      </c>
      <c r="S144" s="209">
        <f t="shared" si="72"/>
        <v>0</v>
      </c>
      <c r="T144" s="209">
        <f t="shared" si="72"/>
        <v>0</v>
      </c>
      <c r="U144" s="209">
        <f t="shared" si="72"/>
        <v>0</v>
      </c>
      <c r="V144" s="209">
        <f t="shared" si="72"/>
        <v>165288100</v>
      </c>
      <c r="W144" s="209">
        <f t="shared" si="72"/>
        <v>0</v>
      </c>
      <c r="X144" s="209">
        <f t="shared" si="72"/>
        <v>165288100</v>
      </c>
      <c r="Y144" s="209">
        <f t="shared" si="72"/>
        <v>0</v>
      </c>
      <c r="Z144" s="209">
        <f t="shared" si="72"/>
        <v>0</v>
      </c>
      <c r="AA144" s="209">
        <f t="shared" si="72"/>
        <v>0</v>
      </c>
      <c r="AB144" s="209">
        <f t="shared" si="72"/>
        <v>0</v>
      </c>
      <c r="AC144" s="209">
        <f t="shared" si="72"/>
        <v>0</v>
      </c>
      <c r="AD144" s="209">
        <f t="shared" si="72"/>
        <v>0</v>
      </c>
      <c r="AE144" s="130"/>
    </row>
    <row r="145" spans="1:173" s="114" customFormat="1" ht="21" x14ac:dyDescent="0.3">
      <c r="A145" s="311" t="s">
        <v>232</v>
      </c>
      <c r="B145" s="312" t="s">
        <v>233</v>
      </c>
      <c r="C145" s="350" t="s">
        <v>333</v>
      </c>
      <c r="D145" s="354">
        <f t="shared" ref="D145:D153" si="73">E145+F145</f>
        <v>12900000</v>
      </c>
      <c r="E145" s="140">
        <f t="shared" ref="E145:E153" si="74">G145+L145+Z145+AC145</f>
        <v>2120000</v>
      </c>
      <c r="F145" s="141">
        <f t="shared" ref="F145:F153" si="75">Q145+V145+AA145+AD145</f>
        <v>10780000</v>
      </c>
      <c r="G145" s="140"/>
      <c r="H145" s="141"/>
      <c r="I145" s="141"/>
      <c r="J145" s="141"/>
      <c r="K145" s="141">
        <f t="shared" ref="K145:K153" si="76">L145+Q145</f>
        <v>2120000</v>
      </c>
      <c r="L145" s="141">
        <f>M145+N145+O145+P145</f>
        <v>2120000</v>
      </c>
      <c r="M145" s="141"/>
      <c r="N145" s="141">
        <f>[2]ฟื้นฟูป่าCS.!S11</f>
        <v>1920000</v>
      </c>
      <c r="O145" s="141">
        <f>[2]ฟื้นฟูป่าCS.!S18</f>
        <v>200000</v>
      </c>
      <c r="P145" s="141"/>
      <c r="Q145" s="141">
        <f>R145+S145+T145+U145</f>
        <v>0</v>
      </c>
      <c r="R145" s="141">
        <v>0</v>
      </c>
      <c r="S145" s="141">
        <v>0</v>
      </c>
      <c r="T145" s="141">
        <v>0</v>
      </c>
      <c r="U145" s="141">
        <v>0</v>
      </c>
      <c r="V145" s="141">
        <f>W145+X145</f>
        <v>10780000</v>
      </c>
      <c r="W145" s="141"/>
      <c r="X145" s="141">
        <f>[2]ฟื้นฟูป่าCS.!S37</f>
        <v>10780000</v>
      </c>
      <c r="Y145" s="141">
        <f>Z145+AA145</f>
        <v>0</v>
      </c>
      <c r="Z145" s="141">
        <f>[3]ส่งเสริม!AB$204</f>
        <v>0</v>
      </c>
      <c r="AA145" s="141"/>
      <c r="AB145" s="141">
        <f>AC145+AD145</f>
        <v>0</v>
      </c>
      <c r="AC145" s="141">
        <f>[3]ส่งเสริม!AB$208</f>
        <v>0</v>
      </c>
      <c r="AD145" s="141"/>
      <c r="AE145" s="126"/>
    </row>
    <row r="146" spans="1:173" s="165" customFormat="1" ht="21" x14ac:dyDescent="0.3">
      <c r="A146" s="311" t="s">
        <v>234</v>
      </c>
      <c r="B146" s="316" t="s">
        <v>235</v>
      </c>
      <c r="C146" s="345" t="s">
        <v>334</v>
      </c>
      <c r="D146" s="354">
        <f t="shared" si="73"/>
        <v>110000000</v>
      </c>
      <c r="E146" s="166">
        <f t="shared" si="74"/>
        <v>0</v>
      </c>
      <c r="F146" s="163">
        <f t="shared" si="75"/>
        <v>110000000</v>
      </c>
      <c r="G146" s="166"/>
      <c r="H146" s="163"/>
      <c r="I146" s="163"/>
      <c r="J146" s="163"/>
      <c r="K146" s="163">
        <f t="shared" si="76"/>
        <v>0</v>
      </c>
      <c r="L146" s="163">
        <f t="shared" ref="L146:L153" si="77">M146+N146+O146+P146</f>
        <v>0</v>
      </c>
      <c r="M146" s="163"/>
      <c r="N146" s="163"/>
      <c r="O146" s="163"/>
      <c r="P146" s="163"/>
      <c r="Q146" s="163">
        <f t="shared" ref="Q146:Q153" si="78">R146+S146+T146+U146</f>
        <v>0</v>
      </c>
      <c r="R146" s="163"/>
      <c r="S146" s="163"/>
      <c r="T146" s="163"/>
      <c r="U146" s="163"/>
      <c r="V146" s="163">
        <f t="shared" ref="V146:V153" si="79">W146+X146</f>
        <v>110000000</v>
      </c>
      <c r="W146" s="163"/>
      <c r="X146" s="163">
        <f>[2]ฟื้นฟูป่าCS.!Y37</f>
        <v>110000000</v>
      </c>
      <c r="Y146" s="163">
        <f>Z146+AA146</f>
        <v>0</v>
      </c>
      <c r="Z146" s="163">
        <f>'[3]ส่งเสริมป่าชุมชน CS'!DO$232</f>
        <v>0</v>
      </c>
      <c r="AA146" s="163"/>
      <c r="AB146" s="163">
        <f>AC146+AD146</f>
        <v>0</v>
      </c>
      <c r="AC146" s="163">
        <f>'[3]ส่งเสริมป่าชุมชน CS'!DO$250</f>
        <v>0</v>
      </c>
      <c r="AD146" s="163"/>
      <c r="AE146" s="164"/>
    </row>
    <row r="147" spans="1:173" s="165" customFormat="1" ht="37.5" x14ac:dyDescent="0.3">
      <c r="A147" s="311" t="s">
        <v>236</v>
      </c>
      <c r="B147" s="316" t="s">
        <v>237</v>
      </c>
      <c r="C147" s="345" t="s">
        <v>334</v>
      </c>
      <c r="D147" s="354">
        <f t="shared" si="73"/>
        <v>33129100</v>
      </c>
      <c r="E147" s="166">
        <f t="shared" si="74"/>
        <v>1981000</v>
      </c>
      <c r="F147" s="163">
        <f t="shared" si="75"/>
        <v>31148100</v>
      </c>
      <c r="G147" s="166"/>
      <c r="H147" s="163"/>
      <c r="I147" s="163"/>
      <c r="J147" s="163"/>
      <c r="K147" s="163">
        <f t="shared" si="76"/>
        <v>1981000</v>
      </c>
      <c r="L147" s="163">
        <f t="shared" si="77"/>
        <v>1981000</v>
      </c>
      <c r="M147" s="163"/>
      <c r="N147" s="163">
        <f>[2]ฟื้นฟูป่าCS.!AE11</f>
        <v>1781000</v>
      </c>
      <c r="O147" s="163">
        <f>[2]ฟื้นฟูป่าCS.!AE18</f>
        <v>200000</v>
      </c>
      <c r="P147" s="163"/>
      <c r="Q147" s="163">
        <f t="shared" si="78"/>
        <v>0</v>
      </c>
      <c r="R147" s="163"/>
      <c r="S147" s="163"/>
      <c r="T147" s="163"/>
      <c r="U147" s="163"/>
      <c r="V147" s="163">
        <f t="shared" si="79"/>
        <v>31148100</v>
      </c>
      <c r="W147" s="163">
        <f>[2]ฟื้นฟูป่าCS.!AC28</f>
        <v>0</v>
      </c>
      <c r="X147" s="163">
        <f>[2]ฟื้นฟูป่าCS.!AE37</f>
        <v>31148100</v>
      </c>
      <c r="Y147" s="163">
        <f>Z147+AA147</f>
        <v>0</v>
      </c>
      <c r="Z147" s="163">
        <f>'[3]ส่งเสริมป่าชุมชน CS'!FE$232</f>
        <v>0</v>
      </c>
      <c r="AA147" s="163"/>
      <c r="AB147" s="163">
        <f>AC147+AD147</f>
        <v>0</v>
      </c>
      <c r="AC147" s="163">
        <f>'[3]ส่งเสริมป่าชุมชน CS'!FE$250</f>
        <v>0</v>
      </c>
      <c r="AD147" s="163"/>
      <c r="AE147" s="164"/>
    </row>
    <row r="148" spans="1:173" s="238" customFormat="1" ht="21" x14ac:dyDescent="0.3">
      <c r="A148" s="311" t="s">
        <v>238</v>
      </c>
      <c r="B148" s="321" t="s">
        <v>239</v>
      </c>
      <c r="C148" s="345" t="s">
        <v>334</v>
      </c>
      <c r="D148" s="354">
        <f t="shared" si="73"/>
        <v>8450000</v>
      </c>
      <c r="E148" s="166">
        <f t="shared" si="74"/>
        <v>700000</v>
      </c>
      <c r="F148" s="163">
        <f t="shared" si="75"/>
        <v>7750000</v>
      </c>
      <c r="G148" s="166"/>
      <c r="H148" s="163"/>
      <c r="I148" s="163"/>
      <c r="J148" s="163"/>
      <c r="K148" s="163">
        <f t="shared" si="76"/>
        <v>700000</v>
      </c>
      <c r="L148" s="163">
        <f t="shared" si="77"/>
        <v>700000</v>
      </c>
      <c r="M148" s="163"/>
      <c r="N148" s="163">
        <f>[2]ฟื้นฟูป่าCS.!AK11</f>
        <v>200000</v>
      </c>
      <c r="O148" s="163">
        <f>[2]ฟื้นฟูป่าCS.!AK18</f>
        <v>500000</v>
      </c>
      <c r="P148" s="163"/>
      <c r="Q148" s="163">
        <f t="shared" si="78"/>
        <v>0</v>
      </c>
      <c r="R148" s="163"/>
      <c r="S148" s="163"/>
      <c r="T148" s="163"/>
      <c r="U148" s="163"/>
      <c r="V148" s="163">
        <f t="shared" si="79"/>
        <v>7750000</v>
      </c>
      <c r="W148" s="163">
        <f>[2]ฟื้นฟูป่าCS.!AI28</f>
        <v>0</v>
      </c>
      <c r="X148" s="163">
        <f>[2]ฟื้นฟูป่าCS.!AK37</f>
        <v>7750000</v>
      </c>
      <c r="Y148" s="163">
        <f>Z148+AA148</f>
        <v>0</v>
      </c>
      <c r="Z148" s="163">
        <f>'[3]ส่งเสริมป่าชุมชน CS'!DG$232</f>
        <v>0</v>
      </c>
      <c r="AA148" s="163"/>
      <c r="AB148" s="163">
        <f>AC148+AD148</f>
        <v>0</v>
      </c>
      <c r="AC148" s="163">
        <f>'[3]ส่งเสริมป่าชุมชน CS'!DG$250</f>
        <v>0</v>
      </c>
      <c r="AD148" s="163"/>
      <c r="AE148" s="164"/>
    </row>
    <row r="149" spans="1:173" s="165" customFormat="1" ht="21" x14ac:dyDescent="0.3">
      <c r="A149" s="311" t="s">
        <v>240</v>
      </c>
      <c r="B149" s="329" t="s">
        <v>241</v>
      </c>
      <c r="C149" s="345" t="s">
        <v>334</v>
      </c>
      <c r="D149" s="354">
        <f t="shared" si="73"/>
        <v>5610000</v>
      </c>
      <c r="E149" s="303">
        <f t="shared" si="74"/>
        <v>0</v>
      </c>
      <c r="F149" s="239">
        <f t="shared" si="75"/>
        <v>5610000</v>
      </c>
      <c r="G149" s="239">
        <v>0</v>
      </c>
      <c r="H149" s="239">
        <v>0</v>
      </c>
      <c r="I149" s="239">
        <v>0</v>
      </c>
      <c r="J149" s="239">
        <v>0</v>
      </c>
      <c r="K149" s="163">
        <f t="shared" si="76"/>
        <v>0</v>
      </c>
      <c r="L149" s="163">
        <f>M149+N149+O149+P149</f>
        <v>0</v>
      </c>
      <c r="M149" s="239">
        <v>0</v>
      </c>
      <c r="N149" s="239"/>
      <c r="O149" s="239"/>
      <c r="P149" s="239">
        <v>0</v>
      </c>
      <c r="Q149" s="163">
        <f>R149+S149+T149+U149</f>
        <v>0</v>
      </c>
      <c r="R149" s="239"/>
      <c r="S149" s="239"/>
      <c r="T149" s="239"/>
      <c r="U149" s="239"/>
      <c r="V149" s="163">
        <f>W149+X149</f>
        <v>5610000</v>
      </c>
      <c r="W149" s="239">
        <v>0</v>
      </c>
      <c r="X149" s="239">
        <f>[2]ฟื้นฟูป่าCS.!AQ37</f>
        <v>5610000</v>
      </c>
      <c r="Y149" s="239">
        <v>0</v>
      </c>
      <c r="Z149" s="239">
        <v>0</v>
      </c>
      <c r="AA149" s="239">
        <v>0</v>
      </c>
      <c r="AB149" s="239">
        <v>0</v>
      </c>
      <c r="AC149" s="239">
        <v>0</v>
      </c>
      <c r="AD149" s="239">
        <v>0</v>
      </c>
      <c r="AE149" s="240"/>
    </row>
    <row r="150" spans="1:173" s="216" customFormat="1" ht="21" hidden="1" customHeight="1" x14ac:dyDescent="0.3">
      <c r="A150" s="315" t="s">
        <v>71</v>
      </c>
      <c r="B150" s="324" t="s">
        <v>242</v>
      </c>
      <c r="C150" s="357" t="s">
        <v>51</v>
      </c>
      <c r="D150" s="367">
        <f t="shared" si="73"/>
        <v>0</v>
      </c>
      <c r="E150" s="304">
        <f t="shared" si="74"/>
        <v>0</v>
      </c>
      <c r="F150" s="241">
        <f t="shared" si="75"/>
        <v>0</v>
      </c>
      <c r="G150" s="241">
        <v>0</v>
      </c>
      <c r="H150" s="241">
        <v>0</v>
      </c>
      <c r="I150" s="241">
        <v>0</v>
      </c>
      <c r="J150" s="241">
        <v>0</v>
      </c>
      <c r="K150" s="211">
        <f t="shared" si="76"/>
        <v>0</v>
      </c>
      <c r="L150" s="211">
        <f>M150+N150+O150+P150</f>
        <v>0</v>
      </c>
      <c r="M150" s="241">
        <v>0</v>
      </c>
      <c r="N150" s="241">
        <f>[2]ฟื้นฟูป่าCS.!AU11</f>
        <v>0</v>
      </c>
      <c r="O150" s="241"/>
      <c r="P150" s="241">
        <v>0</v>
      </c>
      <c r="Q150" s="211">
        <f>R150+S150+T150+U150</f>
        <v>0</v>
      </c>
      <c r="R150" s="241"/>
      <c r="S150" s="241"/>
      <c r="T150" s="241"/>
      <c r="U150" s="241"/>
      <c r="V150" s="211">
        <f>W150+X150</f>
        <v>0</v>
      </c>
      <c r="W150" s="241">
        <v>0</v>
      </c>
      <c r="X150" s="241">
        <f>[2]ฟื้นฟูป่าCS.!AU37</f>
        <v>0</v>
      </c>
      <c r="Y150" s="241">
        <v>0</v>
      </c>
      <c r="Z150" s="241">
        <v>0</v>
      </c>
      <c r="AA150" s="241">
        <v>0</v>
      </c>
      <c r="AB150" s="241">
        <v>0</v>
      </c>
      <c r="AC150" s="241">
        <v>0</v>
      </c>
      <c r="AD150" s="241">
        <v>0</v>
      </c>
      <c r="AE150" s="242"/>
    </row>
    <row r="151" spans="1:173" s="165" customFormat="1" ht="21" hidden="1" customHeight="1" x14ac:dyDescent="0.3">
      <c r="A151" s="311" t="s">
        <v>243</v>
      </c>
      <c r="B151" s="329" t="s">
        <v>244</v>
      </c>
      <c r="C151" s="358" t="s">
        <v>51</v>
      </c>
      <c r="D151" s="354">
        <f t="shared" si="73"/>
        <v>0</v>
      </c>
      <c r="E151" s="303">
        <f t="shared" si="74"/>
        <v>0</v>
      </c>
      <c r="F151" s="239">
        <f t="shared" si="75"/>
        <v>0</v>
      </c>
      <c r="G151" s="239">
        <v>0</v>
      </c>
      <c r="H151" s="239">
        <v>0</v>
      </c>
      <c r="I151" s="239">
        <v>0</v>
      </c>
      <c r="J151" s="239">
        <v>0</v>
      </c>
      <c r="K151" s="163">
        <f t="shared" si="76"/>
        <v>0</v>
      </c>
      <c r="L151" s="163">
        <f t="shared" si="77"/>
        <v>0</v>
      </c>
      <c r="M151" s="239">
        <v>0</v>
      </c>
      <c r="N151" s="239"/>
      <c r="O151" s="239"/>
      <c r="P151" s="239">
        <v>0</v>
      </c>
      <c r="Q151" s="163">
        <f t="shared" si="78"/>
        <v>0</v>
      </c>
      <c r="R151" s="239"/>
      <c r="S151" s="239"/>
      <c r="T151" s="239"/>
      <c r="U151" s="239"/>
      <c r="V151" s="163">
        <f t="shared" si="79"/>
        <v>0</v>
      </c>
      <c r="W151" s="239">
        <v>0</v>
      </c>
      <c r="X151" s="239"/>
      <c r="Y151" s="239">
        <v>0</v>
      </c>
      <c r="Z151" s="239">
        <v>0</v>
      </c>
      <c r="AA151" s="239">
        <v>0</v>
      </c>
      <c r="AB151" s="239">
        <v>0</v>
      </c>
      <c r="AC151" s="239">
        <v>0</v>
      </c>
      <c r="AD151" s="239">
        <v>0</v>
      </c>
      <c r="AE151" s="240"/>
    </row>
    <row r="152" spans="1:173" s="238" customFormat="1" ht="21" hidden="1" customHeight="1" x14ac:dyDescent="0.3">
      <c r="A152" s="320" t="s">
        <v>245</v>
      </c>
      <c r="B152" s="321" t="s">
        <v>246</v>
      </c>
      <c r="C152" s="347" t="s">
        <v>60</v>
      </c>
      <c r="D152" s="354">
        <f t="shared" si="73"/>
        <v>0</v>
      </c>
      <c r="E152" s="166">
        <f t="shared" si="74"/>
        <v>0</v>
      </c>
      <c r="F152" s="163">
        <f t="shared" si="75"/>
        <v>0</v>
      </c>
      <c r="G152" s="166"/>
      <c r="H152" s="163"/>
      <c r="I152" s="163"/>
      <c r="J152" s="163"/>
      <c r="K152" s="163">
        <f t="shared" si="76"/>
        <v>0</v>
      </c>
      <c r="L152" s="163">
        <f t="shared" si="77"/>
        <v>0</v>
      </c>
      <c r="M152" s="163"/>
      <c r="N152" s="163"/>
      <c r="O152" s="163"/>
      <c r="P152" s="163"/>
      <c r="Q152" s="163">
        <f t="shared" si="78"/>
        <v>0</v>
      </c>
      <c r="R152" s="163"/>
      <c r="S152" s="163"/>
      <c r="T152" s="163"/>
      <c r="U152" s="163"/>
      <c r="V152" s="163">
        <f t="shared" si="79"/>
        <v>0</v>
      </c>
      <c r="W152" s="163"/>
      <c r="X152" s="163"/>
      <c r="Y152" s="163">
        <f>Z152+AA152</f>
        <v>0</v>
      </c>
      <c r="Z152" s="163">
        <f>'[3]ส่งเสริมป่าชุมชน CS'!DG$232</f>
        <v>0</v>
      </c>
      <c r="AA152" s="163"/>
      <c r="AB152" s="163">
        <f>AC152+AD152</f>
        <v>0</v>
      </c>
      <c r="AC152" s="163">
        <f>'[3]ส่งเสริมป่าชุมชน CS'!DG$250</f>
        <v>0</v>
      </c>
      <c r="AD152" s="163"/>
      <c r="AE152" s="164"/>
    </row>
    <row r="153" spans="1:173" s="238" customFormat="1" ht="21" hidden="1" customHeight="1" x14ac:dyDescent="0.3">
      <c r="A153" s="320" t="s">
        <v>247</v>
      </c>
      <c r="B153" s="321" t="s">
        <v>248</v>
      </c>
      <c r="C153" s="347" t="s">
        <v>53</v>
      </c>
      <c r="D153" s="354">
        <f t="shared" si="73"/>
        <v>0</v>
      </c>
      <c r="E153" s="166">
        <f t="shared" si="74"/>
        <v>0</v>
      </c>
      <c r="F153" s="163">
        <f t="shared" si="75"/>
        <v>0</v>
      </c>
      <c r="G153" s="166"/>
      <c r="H153" s="163"/>
      <c r="I153" s="163"/>
      <c r="J153" s="163"/>
      <c r="K153" s="163">
        <f t="shared" si="76"/>
        <v>0</v>
      </c>
      <c r="L153" s="163">
        <f t="shared" si="77"/>
        <v>0</v>
      </c>
      <c r="M153" s="163"/>
      <c r="N153" s="163"/>
      <c r="O153" s="163"/>
      <c r="P153" s="163"/>
      <c r="Q153" s="163">
        <f t="shared" si="78"/>
        <v>0</v>
      </c>
      <c r="R153" s="163"/>
      <c r="S153" s="163"/>
      <c r="T153" s="163"/>
      <c r="U153" s="163"/>
      <c r="V153" s="163">
        <f t="shared" si="79"/>
        <v>0</v>
      </c>
      <c r="W153" s="163"/>
      <c r="X153" s="163"/>
      <c r="Y153" s="163">
        <f>Z153+AA153</f>
        <v>0</v>
      </c>
      <c r="Z153" s="163">
        <f>'[3]ส่งเสริมป่าชุมชน CS'!DG$232</f>
        <v>0</v>
      </c>
      <c r="AA153" s="163"/>
      <c r="AB153" s="163">
        <f>AC153+AD153</f>
        <v>0</v>
      </c>
      <c r="AC153" s="163">
        <f>'[3]ส่งเสริมป่าชุมชน CS'!DG$250</f>
        <v>0</v>
      </c>
      <c r="AD153" s="163"/>
      <c r="AE153" s="164"/>
    </row>
    <row r="154" spans="1:173" s="192" customFormat="1" ht="21" x14ac:dyDescent="0.3">
      <c r="A154" s="287" t="s">
        <v>249</v>
      </c>
      <c r="B154" s="288"/>
      <c r="C154" s="345"/>
      <c r="D154" s="361">
        <v>289912600</v>
      </c>
      <c r="E154" s="300" t="e">
        <f t="shared" ref="D154:AD154" si="80">E155+E156+E163+E164+E161</f>
        <v>#REF!</v>
      </c>
      <c r="F154" s="209">
        <f t="shared" si="80"/>
        <v>275902600</v>
      </c>
      <c r="G154" s="209">
        <f t="shared" si="80"/>
        <v>0</v>
      </c>
      <c r="H154" s="209">
        <f t="shared" si="80"/>
        <v>0</v>
      </c>
      <c r="I154" s="209">
        <f t="shared" si="80"/>
        <v>0</v>
      </c>
      <c r="J154" s="209">
        <f t="shared" si="80"/>
        <v>0</v>
      </c>
      <c r="K154" s="209" t="e">
        <f t="shared" si="80"/>
        <v>#REF!</v>
      </c>
      <c r="L154" s="209" t="e">
        <f t="shared" si="80"/>
        <v>#REF!</v>
      </c>
      <c r="M154" s="209" t="e">
        <f t="shared" si="80"/>
        <v>#REF!</v>
      </c>
      <c r="N154" s="209">
        <f t="shared" si="80"/>
        <v>9810000</v>
      </c>
      <c r="O154" s="209" t="e">
        <f t="shared" si="80"/>
        <v>#REF!</v>
      </c>
      <c r="P154" s="209">
        <f t="shared" si="80"/>
        <v>0</v>
      </c>
      <c r="Q154" s="209">
        <f t="shared" si="80"/>
        <v>0</v>
      </c>
      <c r="R154" s="209">
        <f t="shared" si="80"/>
        <v>0</v>
      </c>
      <c r="S154" s="209">
        <f t="shared" si="80"/>
        <v>0</v>
      </c>
      <c r="T154" s="209">
        <f t="shared" si="80"/>
        <v>0</v>
      </c>
      <c r="U154" s="209">
        <f t="shared" si="80"/>
        <v>0</v>
      </c>
      <c r="V154" s="209">
        <f t="shared" si="80"/>
        <v>275902600</v>
      </c>
      <c r="W154" s="209">
        <f t="shared" si="80"/>
        <v>3540000</v>
      </c>
      <c r="X154" s="209">
        <f t="shared" si="80"/>
        <v>272362600</v>
      </c>
      <c r="Y154" s="209">
        <f t="shared" si="80"/>
        <v>0</v>
      </c>
      <c r="Z154" s="209">
        <f t="shared" si="80"/>
        <v>0</v>
      </c>
      <c r="AA154" s="209">
        <f t="shared" si="80"/>
        <v>0</v>
      </c>
      <c r="AB154" s="209">
        <f t="shared" si="80"/>
        <v>0</v>
      </c>
      <c r="AC154" s="209">
        <f t="shared" si="80"/>
        <v>0</v>
      </c>
      <c r="AD154" s="209">
        <f t="shared" si="80"/>
        <v>0</v>
      </c>
      <c r="AE154" s="130"/>
    </row>
    <row r="155" spans="1:173" s="114" customFormat="1" ht="21" x14ac:dyDescent="0.3">
      <c r="A155" s="311" t="s">
        <v>250</v>
      </c>
      <c r="B155" s="321" t="s">
        <v>251</v>
      </c>
      <c r="C155" s="345" t="s">
        <v>332</v>
      </c>
      <c r="D155" s="354">
        <f t="shared" ref="D155:D161" si="81">E155+F155</f>
        <v>4642000</v>
      </c>
      <c r="E155" s="140">
        <f t="shared" ref="E155:E164" si="82">G155+L155+Z155+AC155</f>
        <v>1102000</v>
      </c>
      <c r="F155" s="208">
        <f t="shared" ref="F155:F164" si="83">Q155+V155+AA155+AD155</f>
        <v>3540000</v>
      </c>
      <c r="G155" s="140"/>
      <c r="H155" s="208"/>
      <c r="I155" s="208"/>
      <c r="J155" s="208"/>
      <c r="K155" s="208">
        <f t="shared" ref="K155:K161" si="84">L155+Q155</f>
        <v>1102000</v>
      </c>
      <c r="L155" s="208">
        <f>M155+N155+O155+P155</f>
        <v>1102000</v>
      </c>
      <c r="M155" s="141"/>
      <c r="N155" s="141">
        <f>[2]เพิ่มพื้นที่สีเขียวCS.!Y19</f>
        <v>402000</v>
      </c>
      <c r="O155" s="141">
        <f>[2]เพิ่มพื้นที่สีเขียวCS.!Y27</f>
        <v>700000</v>
      </c>
      <c r="P155" s="141"/>
      <c r="Q155" s="208">
        <f>R155+S155+T155+U155</f>
        <v>0</v>
      </c>
      <c r="R155" s="141"/>
      <c r="S155" s="141"/>
      <c r="T155" s="141"/>
      <c r="U155" s="141"/>
      <c r="V155" s="141">
        <f>W155+X155</f>
        <v>3540000</v>
      </c>
      <c r="W155" s="142">
        <f>[2]เพิ่มพื้นที่สีเขียวCS.!Y39</f>
        <v>3540000</v>
      </c>
      <c r="X155" s="141"/>
      <c r="Y155" s="141">
        <f>Z155+AA155</f>
        <v>0</v>
      </c>
      <c r="Z155" s="141">
        <f>[3]เพิ่มพื้นที่สีเขียวCS.!BO$234</f>
        <v>0</v>
      </c>
      <c r="AA155" s="141"/>
      <c r="AB155" s="141">
        <f>AC155+AD155</f>
        <v>0</v>
      </c>
      <c r="AC155" s="141">
        <f>[3]เพิ่มพื้นที่สีเขียวCS.!BO$239</f>
        <v>0</v>
      </c>
      <c r="AD155" s="141"/>
      <c r="AE155" s="126"/>
      <c r="AF155" s="132"/>
      <c r="AG155" s="132"/>
      <c r="AH155" s="132"/>
      <c r="AI155" s="132"/>
      <c r="AJ155" s="132"/>
      <c r="AK155" s="132"/>
      <c r="AL155" s="132"/>
      <c r="AM155" s="132"/>
      <c r="AN155" s="132"/>
      <c r="AO155" s="132"/>
      <c r="AP155" s="132"/>
      <c r="AQ155" s="132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2"/>
      <c r="BF155" s="132"/>
      <c r="BG155" s="132"/>
      <c r="BH155" s="132"/>
      <c r="BI155" s="132"/>
      <c r="BJ155" s="132"/>
      <c r="BK155" s="132"/>
      <c r="BL155" s="132"/>
      <c r="BM155" s="132"/>
      <c r="BN155" s="132"/>
      <c r="BO155" s="132"/>
      <c r="BP155" s="132"/>
      <c r="BQ155" s="132"/>
      <c r="BR155" s="132"/>
      <c r="BS155" s="132"/>
      <c r="BT155" s="132"/>
      <c r="BU155" s="132"/>
      <c r="BV155" s="132"/>
      <c r="BW155" s="132"/>
      <c r="BX155" s="132"/>
      <c r="BY155" s="132"/>
      <c r="BZ155" s="132"/>
      <c r="CA155" s="132"/>
      <c r="CB155" s="132"/>
      <c r="CC155" s="132"/>
      <c r="CD155" s="132"/>
      <c r="CE155" s="132"/>
      <c r="CF155" s="132"/>
      <c r="CG155" s="132"/>
      <c r="CH155" s="132"/>
      <c r="CI155" s="132"/>
      <c r="CJ155" s="132"/>
      <c r="CK155" s="132"/>
      <c r="CL155" s="132"/>
      <c r="CM155" s="132"/>
      <c r="CN155" s="132"/>
      <c r="CO155" s="132"/>
      <c r="CP155" s="132"/>
      <c r="CQ155" s="132"/>
      <c r="CR155" s="132"/>
      <c r="CS155" s="132"/>
      <c r="CT155" s="132"/>
      <c r="CU155" s="132"/>
      <c r="CV155" s="132"/>
      <c r="CW155" s="132"/>
      <c r="CX155" s="132"/>
      <c r="CY155" s="132"/>
      <c r="CZ155" s="132"/>
      <c r="DA155" s="132"/>
      <c r="DB155" s="132"/>
      <c r="DC155" s="132"/>
      <c r="DD155" s="132"/>
      <c r="DE155" s="132"/>
      <c r="DF155" s="132"/>
      <c r="DG155" s="132"/>
      <c r="DH155" s="132"/>
      <c r="DI155" s="132"/>
      <c r="DJ155" s="132"/>
      <c r="DK155" s="132"/>
      <c r="DL155" s="132"/>
      <c r="DM155" s="132"/>
      <c r="DN155" s="132"/>
      <c r="DO155" s="132"/>
      <c r="DP155" s="132"/>
      <c r="DQ155" s="132"/>
      <c r="DR155" s="132"/>
      <c r="DS155" s="132"/>
      <c r="DT155" s="132"/>
      <c r="DU155" s="132"/>
      <c r="DV155" s="132"/>
      <c r="DW155" s="132"/>
      <c r="DX155" s="132"/>
      <c r="DY155" s="132"/>
      <c r="DZ155" s="132"/>
      <c r="EA155" s="132"/>
      <c r="EB155" s="132"/>
      <c r="EC155" s="132"/>
      <c r="ED155" s="132"/>
      <c r="EE155" s="132"/>
      <c r="EF155" s="132"/>
      <c r="EG155" s="132"/>
      <c r="EH155" s="132"/>
      <c r="EI155" s="132"/>
      <c r="EJ155" s="132"/>
      <c r="EK155" s="132"/>
      <c r="EL155" s="132"/>
      <c r="EM155" s="132"/>
      <c r="EN155" s="132"/>
      <c r="EO155" s="132"/>
      <c r="EP155" s="132"/>
      <c r="EQ155" s="132"/>
      <c r="ER155" s="132"/>
      <c r="ES155" s="132"/>
      <c r="ET155" s="132"/>
      <c r="EU155" s="132"/>
      <c r="EV155" s="132"/>
      <c r="EW155" s="132"/>
      <c r="EX155" s="132"/>
      <c r="EY155" s="132"/>
      <c r="EZ155" s="132"/>
      <c r="FA155" s="132"/>
      <c r="FB155" s="132"/>
      <c r="FC155" s="132"/>
      <c r="FD155" s="132"/>
      <c r="FE155" s="132"/>
      <c r="FF155" s="132"/>
      <c r="FG155" s="132"/>
      <c r="FH155" s="132"/>
      <c r="FI155" s="132"/>
      <c r="FJ155" s="132"/>
      <c r="FK155" s="132"/>
      <c r="FL155" s="132"/>
      <c r="FM155" s="132"/>
      <c r="FN155" s="132"/>
      <c r="FO155" s="132"/>
      <c r="FP155" s="132"/>
      <c r="FQ155" s="132"/>
    </row>
    <row r="156" spans="1:173" s="114" customFormat="1" ht="21" x14ac:dyDescent="0.3">
      <c r="A156" s="311" t="s">
        <v>252</v>
      </c>
      <c r="B156" s="316" t="s">
        <v>253</v>
      </c>
      <c r="C156" s="345"/>
      <c r="D156" s="354">
        <v>275418600</v>
      </c>
      <c r="E156" s="140" t="e">
        <f t="shared" ref="E156:AD156" si="85">E157+E158+E159+E160</f>
        <v>#REF!</v>
      </c>
      <c r="F156" s="139">
        <f t="shared" si="85"/>
        <v>264918600</v>
      </c>
      <c r="G156" s="139">
        <f t="shared" si="85"/>
        <v>0</v>
      </c>
      <c r="H156" s="139">
        <f t="shared" si="85"/>
        <v>0</v>
      </c>
      <c r="I156" s="139">
        <f t="shared" si="85"/>
        <v>0</v>
      </c>
      <c r="J156" s="139">
        <f t="shared" si="85"/>
        <v>0</v>
      </c>
      <c r="K156" s="139" t="e">
        <f t="shared" si="85"/>
        <v>#REF!</v>
      </c>
      <c r="L156" s="139" t="e">
        <f t="shared" si="85"/>
        <v>#REF!</v>
      </c>
      <c r="M156" s="139" t="e">
        <f t="shared" si="85"/>
        <v>#REF!</v>
      </c>
      <c r="N156" s="139">
        <f t="shared" si="85"/>
        <v>7500000</v>
      </c>
      <c r="O156" s="139" t="e">
        <f t="shared" si="85"/>
        <v>#REF!</v>
      </c>
      <c r="P156" s="139">
        <f t="shared" si="85"/>
        <v>0</v>
      </c>
      <c r="Q156" s="139">
        <f t="shared" si="85"/>
        <v>0</v>
      </c>
      <c r="R156" s="139">
        <f t="shared" si="85"/>
        <v>0</v>
      </c>
      <c r="S156" s="139">
        <f t="shared" si="85"/>
        <v>0</v>
      </c>
      <c r="T156" s="139">
        <f t="shared" si="85"/>
        <v>0</v>
      </c>
      <c r="U156" s="139">
        <f t="shared" si="85"/>
        <v>0</v>
      </c>
      <c r="V156" s="139">
        <f t="shared" si="85"/>
        <v>264918600</v>
      </c>
      <c r="W156" s="139">
        <f t="shared" si="85"/>
        <v>0</v>
      </c>
      <c r="X156" s="139">
        <f t="shared" si="85"/>
        <v>264918600</v>
      </c>
      <c r="Y156" s="139">
        <f t="shared" si="85"/>
        <v>0</v>
      </c>
      <c r="Z156" s="139">
        <f t="shared" si="85"/>
        <v>0</v>
      </c>
      <c r="AA156" s="139">
        <f t="shared" si="85"/>
        <v>0</v>
      </c>
      <c r="AB156" s="139">
        <f t="shared" si="85"/>
        <v>0</v>
      </c>
      <c r="AC156" s="139">
        <f t="shared" si="85"/>
        <v>0</v>
      </c>
      <c r="AD156" s="139">
        <f t="shared" si="85"/>
        <v>0</v>
      </c>
      <c r="AE156" s="146"/>
    </row>
    <row r="157" spans="1:173" s="150" customFormat="1" ht="21" x14ac:dyDescent="0.3">
      <c r="A157" s="314"/>
      <c r="B157" s="313" t="s">
        <v>254</v>
      </c>
      <c r="C157" s="351" t="s">
        <v>341</v>
      </c>
      <c r="D157" s="366">
        <f t="shared" si="81"/>
        <v>226389800</v>
      </c>
      <c r="E157" s="147">
        <f t="shared" si="82"/>
        <v>10500000</v>
      </c>
      <c r="F157" s="148">
        <f t="shared" si="83"/>
        <v>215889800</v>
      </c>
      <c r="G157" s="147"/>
      <c r="H157" s="148"/>
      <c r="I157" s="148"/>
      <c r="J157" s="148"/>
      <c r="K157" s="148">
        <f t="shared" si="84"/>
        <v>10500000</v>
      </c>
      <c r="L157" s="148">
        <f t="shared" ref="L157:L164" si="86">M157+N157+O157+P157</f>
        <v>10500000</v>
      </c>
      <c r="M157" s="148">
        <f>[2]เพิ่มพื้นที่สีเขียวCS.!AE9</f>
        <v>0</v>
      </c>
      <c r="N157" s="148">
        <f>[2]เพิ่มพื้นที่สีเขียวCS.!AE19</f>
        <v>7500000</v>
      </c>
      <c r="O157" s="148">
        <f>[2]เพิ่มพื้นที่สีเขียวCS.!AE27</f>
        <v>3000000</v>
      </c>
      <c r="P157" s="148"/>
      <c r="Q157" s="148">
        <f t="shared" ref="Q157:Q162" si="87">R157+S157+T157+U157</f>
        <v>0</v>
      </c>
      <c r="R157" s="148"/>
      <c r="S157" s="148"/>
      <c r="T157" s="148"/>
      <c r="U157" s="148"/>
      <c r="V157" s="148">
        <f t="shared" ref="V157:V164" si="88">W157+X157</f>
        <v>215889800</v>
      </c>
      <c r="W157" s="148"/>
      <c r="X157" s="154">
        <f>[2]เพิ่มพื้นที่สีเขียวCS.!AE82</f>
        <v>215889800</v>
      </c>
      <c r="Y157" s="148">
        <f t="shared" ref="Y157:Y164" si="89">Z157+AA157</f>
        <v>0</v>
      </c>
      <c r="Z157" s="148">
        <f>[3]ฟื้นฟู!V$202</f>
        <v>0</v>
      </c>
      <c r="AA157" s="148"/>
      <c r="AB157" s="148">
        <f t="shared" ref="AB157:AB164" si="90">AC157+AD157</f>
        <v>0</v>
      </c>
      <c r="AC157" s="148">
        <f>[3]ฟื้นฟู!V$208</f>
        <v>0</v>
      </c>
      <c r="AD157" s="148"/>
      <c r="AE157" s="149"/>
    </row>
    <row r="158" spans="1:173" s="157" customFormat="1" ht="21" x14ac:dyDescent="0.3">
      <c r="A158" s="314"/>
      <c r="B158" s="330" t="s">
        <v>255</v>
      </c>
      <c r="C158" s="351" t="s">
        <v>334</v>
      </c>
      <c r="D158" s="366">
        <f t="shared" si="81"/>
        <v>28663000</v>
      </c>
      <c r="E158" s="153">
        <f t="shared" si="82"/>
        <v>0</v>
      </c>
      <c r="F158" s="154">
        <f t="shared" si="83"/>
        <v>28663000</v>
      </c>
      <c r="G158" s="153"/>
      <c r="H158" s="154"/>
      <c r="I158" s="154"/>
      <c r="J158" s="154"/>
      <c r="K158" s="154">
        <f t="shared" si="84"/>
        <v>0</v>
      </c>
      <c r="L158" s="154">
        <f t="shared" si="86"/>
        <v>0</v>
      </c>
      <c r="M158" s="154"/>
      <c r="N158" s="154">
        <f>[3]ฟื้นฟูพ!AA165</f>
        <v>0</v>
      </c>
      <c r="O158" s="154">
        <f>[3]ฟื้นฟูพ!AA178</f>
        <v>0</v>
      </c>
      <c r="P158" s="154"/>
      <c r="Q158" s="154">
        <f t="shared" si="87"/>
        <v>0</v>
      </c>
      <c r="R158" s="154"/>
      <c r="S158" s="154"/>
      <c r="T158" s="154"/>
      <c r="U158" s="154"/>
      <c r="V158" s="154">
        <f t="shared" si="88"/>
        <v>28663000</v>
      </c>
      <c r="W158" s="154"/>
      <c r="X158" s="154">
        <f>[2]เพิ่มพื้นที่สีเขียวCS.!AK82</f>
        <v>28663000</v>
      </c>
      <c r="Y158" s="154">
        <f t="shared" si="89"/>
        <v>0</v>
      </c>
      <c r="Z158" s="154">
        <f>[3]ฟื้นฟู!V$202</f>
        <v>0</v>
      </c>
      <c r="AA158" s="154"/>
      <c r="AB158" s="154">
        <f t="shared" si="90"/>
        <v>0</v>
      </c>
      <c r="AC158" s="154">
        <f>[3]ฟื้นฟู!V$208</f>
        <v>0</v>
      </c>
      <c r="AD158" s="154"/>
      <c r="AE158" s="155"/>
    </row>
    <row r="159" spans="1:173" s="150" customFormat="1" ht="21" x14ac:dyDescent="0.3">
      <c r="A159" s="314"/>
      <c r="B159" s="330" t="s">
        <v>256</v>
      </c>
      <c r="C159" s="351" t="s">
        <v>345</v>
      </c>
      <c r="D159" s="366">
        <f t="shared" si="81"/>
        <v>16011800</v>
      </c>
      <c r="E159" s="147">
        <f t="shared" si="82"/>
        <v>0</v>
      </c>
      <c r="F159" s="148">
        <f t="shared" si="83"/>
        <v>16011800</v>
      </c>
      <c r="G159" s="147"/>
      <c r="H159" s="148"/>
      <c r="I159" s="148"/>
      <c r="J159" s="148"/>
      <c r="K159" s="148">
        <f t="shared" si="84"/>
        <v>0</v>
      </c>
      <c r="L159" s="148">
        <f t="shared" si="86"/>
        <v>0</v>
      </c>
      <c r="M159" s="148"/>
      <c r="N159" s="148">
        <f>[3]ฟื้นฟูพ!AA166</f>
        <v>0</v>
      </c>
      <c r="O159" s="148">
        <f>[3]ฟื้นฟูพ!AA179</f>
        <v>0</v>
      </c>
      <c r="P159" s="148"/>
      <c r="Q159" s="148">
        <f t="shared" si="87"/>
        <v>0</v>
      </c>
      <c r="R159" s="148"/>
      <c r="S159" s="148"/>
      <c r="T159" s="148"/>
      <c r="U159" s="148"/>
      <c r="V159" s="148">
        <f t="shared" si="88"/>
        <v>16011800</v>
      </c>
      <c r="W159" s="148"/>
      <c r="X159" s="148">
        <f>[2]เพิ่มพื้นที่สีเขียวCS.!AQ82</f>
        <v>16011800</v>
      </c>
      <c r="Y159" s="148">
        <f t="shared" si="89"/>
        <v>0</v>
      </c>
      <c r="Z159" s="148">
        <f>[3]ฟื้นฟู!V$202</f>
        <v>0</v>
      </c>
      <c r="AA159" s="148"/>
      <c r="AB159" s="148">
        <f t="shared" si="90"/>
        <v>0</v>
      </c>
      <c r="AC159" s="148">
        <f>[3]ฟื้นฟู!V$208</f>
        <v>0</v>
      </c>
      <c r="AD159" s="148"/>
      <c r="AE159" s="149"/>
    </row>
    <row r="160" spans="1:173" s="150" customFormat="1" ht="21" x14ac:dyDescent="0.3">
      <c r="A160" s="314"/>
      <c r="B160" s="313" t="s">
        <v>257</v>
      </c>
      <c r="C160" s="352" t="s">
        <v>333</v>
      </c>
      <c r="D160" s="366">
        <v>4354000</v>
      </c>
      <c r="E160" s="147" t="e">
        <f t="shared" si="82"/>
        <v>#REF!</v>
      </c>
      <c r="F160" s="148">
        <f t="shared" si="83"/>
        <v>4354000</v>
      </c>
      <c r="G160" s="147"/>
      <c r="H160" s="148"/>
      <c r="I160" s="148"/>
      <c r="J160" s="148"/>
      <c r="K160" s="148" t="e">
        <f t="shared" si="84"/>
        <v>#REF!</v>
      </c>
      <c r="L160" s="148" t="e">
        <f t="shared" si="86"/>
        <v>#REF!</v>
      </c>
      <c r="M160" s="148" t="e">
        <f>[2]เพิ่มพื้นที่สีเขียวCS.!AC12</f>
        <v>#REF!</v>
      </c>
      <c r="N160" s="148">
        <v>0</v>
      </c>
      <c r="O160" s="148" t="e">
        <f>[2]เพิ่มพื้นที่สีเขียวCS.!AC30</f>
        <v>#REF!</v>
      </c>
      <c r="P160" s="148"/>
      <c r="Q160" s="148">
        <f t="shared" si="87"/>
        <v>0</v>
      </c>
      <c r="R160" s="148"/>
      <c r="S160" s="148"/>
      <c r="T160" s="148"/>
      <c r="U160" s="148"/>
      <c r="V160" s="148">
        <f t="shared" si="88"/>
        <v>4354000</v>
      </c>
      <c r="W160" s="148"/>
      <c r="X160" s="148">
        <f>[2]เพิ่มพื้นที่สีเขียวCS.!AW82</f>
        <v>4354000</v>
      </c>
      <c r="Y160" s="148">
        <f t="shared" si="89"/>
        <v>0</v>
      </c>
      <c r="Z160" s="148">
        <f>[3]ฟื้นฟู!V$202</f>
        <v>0</v>
      </c>
      <c r="AA160" s="148"/>
      <c r="AB160" s="148">
        <f t="shared" si="90"/>
        <v>0</v>
      </c>
      <c r="AC160" s="148">
        <f>[3]ฟื้นฟู!V$208</f>
        <v>0</v>
      </c>
      <c r="AD160" s="148"/>
      <c r="AE160" s="149"/>
    </row>
    <row r="161" spans="1:32" s="114" customFormat="1" ht="21" x14ac:dyDescent="0.3">
      <c r="A161" s="311" t="s">
        <v>258</v>
      </c>
      <c r="B161" s="312" t="s">
        <v>259</v>
      </c>
      <c r="C161" s="350" t="s">
        <v>333</v>
      </c>
      <c r="D161" s="354">
        <f t="shared" si="81"/>
        <v>1776000</v>
      </c>
      <c r="E161" s="140">
        <f t="shared" si="82"/>
        <v>908000</v>
      </c>
      <c r="F161" s="141">
        <f t="shared" si="83"/>
        <v>868000</v>
      </c>
      <c r="G161" s="140"/>
      <c r="H161" s="141"/>
      <c r="I161" s="141"/>
      <c r="J161" s="141"/>
      <c r="K161" s="141">
        <f t="shared" si="84"/>
        <v>908000</v>
      </c>
      <c r="L161" s="141">
        <f t="shared" si="86"/>
        <v>908000</v>
      </c>
      <c r="M161" s="141"/>
      <c r="N161" s="141">
        <f>[2]เพิ่มพื้นที่สีเขียวCS.!S19</f>
        <v>708000</v>
      </c>
      <c r="O161" s="141">
        <f>[2]เพิ่มพื้นที่สีเขียวCS.!S27</f>
        <v>200000</v>
      </c>
      <c r="P161" s="141"/>
      <c r="Q161" s="141">
        <f t="shared" si="87"/>
        <v>0</v>
      </c>
      <c r="R161" s="141">
        <v>0</v>
      </c>
      <c r="S161" s="141">
        <v>0</v>
      </c>
      <c r="T161" s="141">
        <v>0</v>
      </c>
      <c r="U161" s="141">
        <v>0</v>
      </c>
      <c r="V161" s="141">
        <f t="shared" si="88"/>
        <v>868000</v>
      </c>
      <c r="W161" s="141">
        <f>'[3]ไม้ศก. พท.สีเขียว'!AH$47</f>
        <v>0</v>
      </c>
      <c r="X161" s="141">
        <f>[2]เพิ่มพื้นที่สีเขียวCS.!S82</f>
        <v>868000</v>
      </c>
      <c r="Y161" s="141">
        <f t="shared" si="89"/>
        <v>0</v>
      </c>
      <c r="Z161" s="141">
        <f>'[3]ไม้ศก. พท.สีเขียว'!AH$185</f>
        <v>0</v>
      </c>
      <c r="AA161" s="141"/>
      <c r="AB161" s="141">
        <f t="shared" si="90"/>
        <v>0</v>
      </c>
      <c r="AC161" s="141">
        <f>'[3]ไม้ศก. พท.สีเขียว'!AH$189</f>
        <v>0</v>
      </c>
      <c r="AD161" s="141"/>
      <c r="AE161" s="126">
        <v>3</v>
      </c>
    </row>
    <row r="162" spans="1:32" s="150" customFormat="1" ht="21" x14ac:dyDescent="0.3">
      <c r="A162" s="314"/>
      <c r="B162" s="312" t="s">
        <v>260</v>
      </c>
      <c r="C162" s="348" t="s">
        <v>60</v>
      </c>
      <c r="D162" s="366">
        <f>E162+F162</f>
        <v>0</v>
      </c>
      <c r="E162" s="147">
        <f t="shared" si="82"/>
        <v>0</v>
      </c>
      <c r="F162" s="148">
        <f t="shared" si="83"/>
        <v>0</v>
      </c>
      <c r="G162" s="147"/>
      <c r="H162" s="148"/>
      <c r="I162" s="148"/>
      <c r="J162" s="148"/>
      <c r="K162" s="148">
        <f>L162+Q162</f>
        <v>0</v>
      </c>
      <c r="L162" s="148">
        <f t="shared" si="86"/>
        <v>0</v>
      </c>
      <c r="M162" s="148"/>
      <c r="N162" s="148">
        <f>[2]เพิ่มพื้นที่สีเขียวCS.!AO19</f>
        <v>0</v>
      </c>
      <c r="O162" s="148">
        <f>[2]เพิ่มพื้นที่สีเขียวCS.!AO27</f>
        <v>0</v>
      </c>
      <c r="P162" s="148"/>
      <c r="Q162" s="148">
        <f t="shared" si="87"/>
        <v>0</v>
      </c>
      <c r="R162" s="148"/>
      <c r="S162" s="148"/>
      <c r="T162" s="148"/>
      <c r="U162" s="148"/>
      <c r="V162" s="148">
        <f t="shared" si="88"/>
        <v>0</v>
      </c>
      <c r="W162" s="148"/>
      <c r="X162" s="148"/>
      <c r="Y162" s="148">
        <f t="shared" si="89"/>
        <v>0</v>
      </c>
      <c r="Z162" s="148">
        <f>[3]ฟื้นฟู!V$202</f>
        <v>0</v>
      </c>
      <c r="AA162" s="148"/>
      <c r="AB162" s="148">
        <f t="shared" si="90"/>
        <v>0</v>
      </c>
      <c r="AC162" s="148">
        <f>[3]ฟื้นฟู!V$208</f>
        <v>0</v>
      </c>
      <c r="AD162" s="148"/>
      <c r="AE162" s="149"/>
    </row>
    <row r="163" spans="1:32" s="114" customFormat="1" ht="21" x14ac:dyDescent="0.3">
      <c r="A163" s="311" t="s">
        <v>261</v>
      </c>
      <c r="B163" s="312" t="s">
        <v>262</v>
      </c>
      <c r="C163" s="345" t="s">
        <v>332</v>
      </c>
      <c r="D163" s="354">
        <f>E163+F163</f>
        <v>1986000</v>
      </c>
      <c r="E163" s="140">
        <f t="shared" si="82"/>
        <v>250000</v>
      </c>
      <c r="F163" s="141">
        <f t="shared" si="83"/>
        <v>1736000</v>
      </c>
      <c r="G163" s="140"/>
      <c r="H163" s="141"/>
      <c r="I163" s="141"/>
      <c r="J163" s="141"/>
      <c r="K163" s="141">
        <f>L163+Q163</f>
        <v>250000</v>
      </c>
      <c r="L163" s="141">
        <f t="shared" si="86"/>
        <v>250000</v>
      </c>
      <c r="M163" s="141"/>
      <c r="N163" s="141">
        <f>[2]เพิ่มพื้นที่สีเขียวCS.!BC19</f>
        <v>200000</v>
      </c>
      <c r="O163" s="141">
        <f>[2]เพิ่มพื้นที่สีเขียวCS.!BC27</f>
        <v>50000</v>
      </c>
      <c r="P163" s="141"/>
      <c r="Q163" s="141"/>
      <c r="R163" s="141"/>
      <c r="S163" s="141"/>
      <c r="T163" s="141"/>
      <c r="U163" s="141"/>
      <c r="V163" s="141">
        <f t="shared" si="88"/>
        <v>1736000</v>
      </c>
      <c r="W163" s="141"/>
      <c r="X163" s="141">
        <f>[2]เพิ่มพื้นที่สีเขียวCS.!BC82</f>
        <v>1736000</v>
      </c>
      <c r="Y163" s="141">
        <f t="shared" si="89"/>
        <v>0</v>
      </c>
      <c r="Z163" s="141"/>
      <c r="AA163" s="141"/>
      <c r="AB163" s="141">
        <f t="shared" si="90"/>
        <v>0</v>
      </c>
      <c r="AC163" s="141"/>
      <c r="AD163" s="141"/>
      <c r="AE163" s="126"/>
    </row>
    <row r="164" spans="1:32" s="171" customFormat="1" ht="21" x14ac:dyDescent="0.3">
      <c r="A164" s="315" t="s">
        <v>263</v>
      </c>
      <c r="B164" s="322" t="s">
        <v>264</v>
      </c>
      <c r="C164" s="350" t="s">
        <v>333</v>
      </c>
      <c r="D164" s="367">
        <f>E164+F164</f>
        <v>6090000</v>
      </c>
      <c r="E164" s="168">
        <f t="shared" si="82"/>
        <v>1250000</v>
      </c>
      <c r="F164" s="169">
        <f t="shared" si="83"/>
        <v>4840000</v>
      </c>
      <c r="G164" s="168"/>
      <c r="H164" s="169"/>
      <c r="I164" s="169"/>
      <c r="J164" s="169"/>
      <c r="K164" s="169">
        <f>L164+Q164</f>
        <v>1250000</v>
      </c>
      <c r="L164" s="169">
        <f t="shared" si="86"/>
        <v>1250000</v>
      </c>
      <c r="M164" s="169"/>
      <c r="N164" s="169">
        <f>[2]เพิ่มพื้นที่สีเขียวCS.!BU19</f>
        <v>1000000</v>
      </c>
      <c r="O164" s="169">
        <f>[2]เพิ่มพื้นที่สีเขียวCS.!BU27</f>
        <v>250000</v>
      </c>
      <c r="P164" s="169"/>
      <c r="Q164" s="169"/>
      <c r="R164" s="169"/>
      <c r="S164" s="169"/>
      <c r="T164" s="169"/>
      <c r="U164" s="169"/>
      <c r="V164" s="169">
        <f t="shared" si="88"/>
        <v>4840000</v>
      </c>
      <c r="W164" s="169"/>
      <c r="X164" s="169">
        <f>[2]เพิ่มพื้นที่สีเขียวCS.!BU82</f>
        <v>4840000</v>
      </c>
      <c r="Y164" s="169">
        <f t="shared" si="89"/>
        <v>0</v>
      </c>
      <c r="Z164" s="169"/>
      <c r="AA164" s="169"/>
      <c r="AB164" s="169">
        <f t="shared" si="90"/>
        <v>0</v>
      </c>
      <c r="AC164" s="169"/>
      <c r="AD164" s="169"/>
      <c r="AE164" s="170"/>
    </row>
    <row r="165" spans="1:32" s="192" customFormat="1" ht="21" x14ac:dyDescent="0.3">
      <c r="A165" s="287" t="s">
        <v>265</v>
      </c>
      <c r="B165" s="288"/>
      <c r="C165" s="345"/>
      <c r="D165" s="361">
        <v>65219200</v>
      </c>
      <c r="E165" s="300" t="e">
        <f t="shared" ref="D165:AD165" si="91">E171+E166+E168+E167+E173+E170+E169+E172</f>
        <v>#REF!</v>
      </c>
      <c r="F165" s="209">
        <f t="shared" si="91"/>
        <v>51792100</v>
      </c>
      <c r="G165" s="209">
        <f t="shared" si="91"/>
        <v>0</v>
      </c>
      <c r="H165" s="209">
        <f t="shared" si="91"/>
        <v>0</v>
      </c>
      <c r="I165" s="209">
        <f t="shared" si="91"/>
        <v>0</v>
      </c>
      <c r="J165" s="209">
        <f t="shared" si="91"/>
        <v>0</v>
      </c>
      <c r="K165" s="209" t="e">
        <f t="shared" si="91"/>
        <v>#REF!</v>
      </c>
      <c r="L165" s="209" t="e">
        <f t="shared" si="91"/>
        <v>#REF!</v>
      </c>
      <c r="M165" s="209" t="e">
        <f t="shared" si="91"/>
        <v>#REF!</v>
      </c>
      <c r="N165" s="209">
        <f t="shared" si="91"/>
        <v>4655900</v>
      </c>
      <c r="O165" s="209">
        <f t="shared" si="91"/>
        <v>4400300</v>
      </c>
      <c r="P165" s="209">
        <f t="shared" si="91"/>
        <v>0</v>
      </c>
      <c r="Q165" s="209">
        <f t="shared" si="91"/>
        <v>0</v>
      </c>
      <c r="R165" s="209">
        <f t="shared" si="91"/>
        <v>0</v>
      </c>
      <c r="S165" s="209">
        <f t="shared" si="91"/>
        <v>0</v>
      </c>
      <c r="T165" s="209">
        <f t="shared" si="91"/>
        <v>0</v>
      </c>
      <c r="U165" s="209">
        <f t="shared" si="91"/>
        <v>0</v>
      </c>
      <c r="V165" s="209">
        <f t="shared" si="91"/>
        <v>51792100</v>
      </c>
      <c r="W165" s="209">
        <f t="shared" si="91"/>
        <v>49901700</v>
      </c>
      <c r="X165" s="209">
        <f t="shared" si="91"/>
        <v>1890400</v>
      </c>
      <c r="Y165" s="209">
        <f t="shared" si="91"/>
        <v>0</v>
      </c>
      <c r="Z165" s="209">
        <f t="shared" si="91"/>
        <v>0</v>
      </c>
      <c r="AA165" s="209">
        <f t="shared" si="91"/>
        <v>0</v>
      </c>
      <c r="AB165" s="209">
        <f t="shared" si="91"/>
        <v>0</v>
      </c>
      <c r="AC165" s="209">
        <f t="shared" si="91"/>
        <v>0</v>
      </c>
      <c r="AD165" s="209">
        <f t="shared" si="91"/>
        <v>0</v>
      </c>
      <c r="AE165" s="130"/>
    </row>
    <row r="166" spans="1:32" s="114" customFormat="1" ht="21" x14ac:dyDescent="0.3">
      <c r="A166" s="311" t="s">
        <v>266</v>
      </c>
      <c r="B166" s="312" t="s">
        <v>267</v>
      </c>
      <c r="C166" s="359" t="s">
        <v>336</v>
      </c>
      <c r="D166" s="354">
        <f t="shared" ref="D166:D173" si="92">E166+F166</f>
        <v>1269900</v>
      </c>
      <c r="E166" s="140">
        <f t="shared" ref="E166:E173" si="93">G166+L166+Z166+AC166</f>
        <v>1269900</v>
      </c>
      <c r="F166" s="141">
        <f t="shared" ref="F166:F173" si="94">Q166+V166+AA166+AD166</f>
        <v>0</v>
      </c>
      <c r="G166" s="140"/>
      <c r="H166" s="141"/>
      <c r="I166" s="141"/>
      <c r="J166" s="141"/>
      <c r="K166" s="141">
        <f t="shared" ref="K166:K173" si="95">L166+Q166</f>
        <v>1269900</v>
      </c>
      <c r="L166" s="141">
        <f t="shared" ref="L166:L173" si="96">M166+N166+O166+P166</f>
        <v>1269900</v>
      </c>
      <c r="M166" s="141">
        <f>[2]เครื่องมือกลไกCS!Y11</f>
        <v>889500</v>
      </c>
      <c r="N166" s="141">
        <f>[2]เครื่องมือกลไกCS!Y18</f>
        <v>222900</v>
      </c>
      <c r="O166" s="141">
        <f>[2]เครื่องมือกลไกCS!Y23</f>
        <v>157500</v>
      </c>
      <c r="P166" s="141"/>
      <c r="Q166" s="141">
        <f>R166+S166+T166+U166</f>
        <v>0</v>
      </c>
      <c r="R166" s="141"/>
      <c r="S166" s="141"/>
      <c r="T166" s="141"/>
      <c r="U166" s="141"/>
      <c r="V166" s="141">
        <f>W166+X166</f>
        <v>0</v>
      </c>
      <c r="W166" s="141">
        <f>[3]เครื่องมือกลไกCS!BC$50</f>
        <v>0</v>
      </c>
      <c r="X166" s="141">
        <f>[3]เครื่องมือกลไกCS!BC$186</f>
        <v>0</v>
      </c>
      <c r="Y166" s="141">
        <f>Z166+AA166</f>
        <v>0</v>
      </c>
      <c r="Z166" s="141">
        <f>[3]เครื่องมือกลไกCS!BC$276</f>
        <v>0</v>
      </c>
      <c r="AA166" s="141"/>
      <c r="AB166" s="141">
        <f>AC166+AD166</f>
        <v>0</v>
      </c>
      <c r="AC166" s="141">
        <f>[3]เครื่องมือกลไกCS!BC$277</f>
        <v>0</v>
      </c>
      <c r="AD166" s="141"/>
      <c r="AE166" s="126"/>
    </row>
    <row r="167" spans="1:32" s="114" customFormat="1" ht="21" x14ac:dyDescent="0.3">
      <c r="A167" s="311" t="s">
        <v>268</v>
      </c>
      <c r="B167" s="312" t="s">
        <v>269</v>
      </c>
      <c r="C167" s="345" t="s">
        <v>330</v>
      </c>
      <c r="D167" s="354">
        <f t="shared" si="92"/>
        <v>1812300</v>
      </c>
      <c r="E167" s="124">
        <f t="shared" si="93"/>
        <v>1812300</v>
      </c>
      <c r="F167" s="243">
        <f t="shared" si="94"/>
        <v>0</v>
      </c>
      <c r="G167" s="124"/>
      <c r="H167" s="243"/>
      <c r="I167" s="243"/>
      <c r="J167" s="243"/>
      <c r="K167" s="243">
        <f t="shared" si="95"/>
        <v>1812300</v>
      </c>
      <c r="L167" s="243">
        <f t="shared" si="96"/>
        <v>1812300</v>
      </c>
      <c r="M167" s="243">
        <f>[2]เครื่องมือกลไกCS!AE11</f>
        <v>1742000</v>
      </c>
      <c r="N167" s="243">
        <f>[2]เครื่องมือกลไกCS!AE18</f>
        <v>0</v>
      </c>
      <c r="O167" s="243">
        <f>[2]เครื่องมือกลไกCS!AE23</f>
        <v>70300</v>
      </c>
      <c r="P167" s="243"/>
      <c r="Q167" s="243">
        <f>R167+S167+T167+U167</f>
        <v>0</v>
      </c>
      <c r="R167" s="243"/>
      <c r="S167" s="243"/>
      <c r="T167" s="243"/>
      <c r="U167" s="243"/>
      <c r="V167" s="243">
        <f>W167+X167</f>
        <v>0</v>
      </c>
      <c r="W167" s="243"/>
      <c r="X167" s="243"/>
      <c r="Y167" s="243">
        <f>Z167+AA167</f>
        <v>0</v>
      </c>
      <c r="Z167" s="243"/>
      <c r="AA167" s="243"/>
      <c r="AB167" s="243">
        <f>AC167+AD167</f>
        <v>0</v>
      </c>
      <c r="AC167" s="243"/>
      <c r="AD167" s="243"/>
      <c r="AE167" s="126"/>
    </row>
    <row r="168" spans="1:32" s="114" customFormat="1" ht="21" x14ac:dyDescent="0.3">
      <c r="A168" s="311" t="s">
        <v>270</v>
      </c>
      <c r="B168" s="312" t="s">
        <v>271</v>
      </c>
      <c r="C168" s="345" t="s">
        <v>344</v>
      </c>
      <c r="D168" s="354">
        <f t="shared" si="92"/>
        <v>1486700</v>
      </c>
      <c r="E168" s="140">
        <f t="shared" si="93"/>
        <v>1486700</v>
      </c>
      <c r="F168" s="141">
        <f t="shared" si="94"/>
        <v>0</v>
      </c>
      <c r="G168" s="140"/>
      <c r="H168" s="141"/>
      <c r="I168" s="141"/>
      <c r="J168" s="141"/>
      <c r="K168" s="141">
        <f t="shared" si="95"/>
        <v>1486700</v>
      </c>
      <c r="L168" s="141">
        <f t="shared" si="96"/>
        <v>1486700</v>
      </c>
      <c r="M168" s="141">
        <f>[2]เครื่องมือกลไกCS!AK11</f>
        <v>939400</v>
      </c>
      <c r="N168" s="141">
        <f>[2]เครื่องมือกลไกCS!AK18</f>
        <v>247300</v>
      </c>
      <c r="O168" s="141">
        <f>[2]เครื่องมือกลไกCS!AK23</f>
        <v>300000</v>
      </c>
      <c r="P168" s="141"/>
      <c r="Q168" s="141">
        <f>R168+S168+T168+U168</f>
        <v>0</v>
      </c>
      <c r="R168" s="141"/>
      <c r="S168" s="141"/>
      <c r="T168" s="141"/>
      <c r="U168" s="141"/>
      <c r="V168" s="141">
        <f>W168+X168</f>
        <v>0</v>
      </c>
      <c r="W168" s="141">
        <f>[3]เครื่องมือกลไกCS!BC$50</f>
        <v>0</v>
      </c>
      <c r="X168" s="141">
        <f>[3]เครื่องมือกลไกCS!BC$186</f>
        <v>0</v>
      </c>
      <c r="Y168" s="141">
        <f>Z168+AA168</f>
        <v>0</v>
      </c>
      <c r="Z168" s="141">
        <f>[3]เครื่องมือกลไกCS!BC$276</f>
        <v>0</v>
      </c>
      <c r="AA168" s="141"/>
      <c r="AB168" s="141">
        <f>AC168+AD168</f>
        <v>0</v>
      </c>
      <c r="AC168" s="141">
        <f>[3]เครื่องมือกลไกCS!BC$277</f>
        <v>0</v>
      </c>
      <c r="AD168" s="141"/>
      <c r="AE168" s="126"/>
    </row>
    <row r="169" spans="1:32" s="114" customFormat="1" ht="21" x14ac:dyDescent="0.3">
      <c r="A169" s="311" t="s">
        <v>272</v>
      </c>
      <c r="B169" s="317" t="s">
        <v>273</v>
      </c>
      <c r="C169" s="345" t="s">
        <v>348</v>
      </c>
      <c r="D169" s="354">
        <f t="shared" si="92"/>
        <v>7001800</v>
      </c>
      <c r="E169" s="140">
        <f t="shared" si="93"/>
        <v>7001800</v>
      </c>
      <c r="F169" s="141">
        <f t="shared" si="94"/>
        <v>0</v>
      </c>
      <c r="G169" s="140"/>
      <c r="H169" s="141"/>
      <c r="I169" s="141"/>
      <c r="J169" s="141"/>
      <c r="K169" s="141">
        <f t="shared" si="95"/>
        <v>7001800</v>
      </c>
      <c r="L169" s="141">
        <f t="shared" si="96"/>
        <v>7001800</v>
      </c>
      <c r="M169" s="141">
        <f>[2]เครื่องมือกลไกCS!AQ11</f>
        <v>800000</v>
      </c>
      <c r="N169" s="141">
        <f>[2]เครื่องมือกลไกCS!AQ18</f>
        <v>3001800</v>
      </c>
      <c r="O169" s="141">
        <f>[2]เครื่องมือกลไกCS!AQ23</f>
        <v>3200000</v>
      </c>
      <c r="P169" s="141"/>
      <c r="Q169" s="141"/>
      <c r="R169" s="141"/>
      <c r="S169" s="141"/>
      <c r="T169" s="141"/>
      <c r="U169" s="141"/>
      <c r="V169" s="141"/>
      <c r="W169" s="139"/>
      <c r="X169" s="141"/>
      <c r="Y169" s="141"/>
      <c r="Z169" s="141"/>
      <c r="AA169" s="141"/>
      <c r="AB169" s="141"/>
      <c r="AC169" s="141"/>
      <c r="AD169" s="141"/>
      <c r="AE169" s="126"/>
    </row>
    <row r="170" spans="1:32" s="171" customFormat="1" ht="18.75" customHeight="1" x14ac:dyDescent="0.2">
      <c r="A170" s="315" t="s">
        <v>274</v>
      </c>
      <c r="B170" s="327" t="s">
        <v>275</v>
      </c>
      <c r="C170" s="382" t="s">
        <v>349</v>
      </c>
      <c r="D170" s="309">
        <f t="shared" si="92"/>
        <v>15130400</v>
      </c>
      <c r="E170" s="168">
        <f t="shared" si="93"/>
        <v>1240000</v>
      </c>
      <c r="F170" s="169">
        <f t="shared" si="94"/>
        <v>13890400</v>
      </c>
      <c r="G170" s="168"/>
      <c r="H170" s="169"/>
      <c r="I170" s="169"/>
      <c r="J170" s="169"/>
      <c r="K170" s="244">
        <f t="shared" si="95"/>
        <v>1240000</v>
      </c>
      <c r="L170" s="244">
        <f t="shared" si="96"/>
        <v>1240000</v>
      </c>
      <c r="M170" s="169"/>
      <c r="N170" s="169">
        <f>[2]เครื่องมือกลไกCS!AW18</f>
        <v>690000</v>
      </c>
      <c r="O170" s="169">
        <f>[2]เครื่องมือกลไกCS!AW23</f>
        <v>550000</v>
      </c>
      <c r="P170" s="169"/>
      <c r="Q170" s="244">
        <f>R170+S170+T170+U170</f>
        <v>0</v>
      </c>
      <c r="R170" s="169"/>
      <c r="S170" s="169">
        <v>0</v>
      </c>
      <c r="T170" s="169">
        <v>0</v>
      </c>
      <c r="U170" s="169"/>
      <c r="V170" s="169">
        <f>W170+X170</f>
        <v>13890400</v>
      </c>
      <c r="W170" s="169">
        <f>[2]เครื่องมือกลไกCS!AW32</f>
        <v>12000000</v>
      </c>
      <c r="X170" s="169">
        <f>[2]เครื่องมือกลไกCS!AW201</f>
        <v>1890400</v>
      </c>
      <c r="Y170" s="169">
        <f>Z170+AA170</f>
        <v>0</v>
      </c>
      <c r="Z170" s="169">
        <f>[3]เครื่องมือกลไกCS!BC$276</f>
        <v>0</v>
      </c>
      <c r="AA170" s="169"/>
      <c r="AB170" s="169">
        <f>AC170+AD170</f>
        <v>0</v>
      </c>
      <c r="AC170" s="169"/>
      <c r="AD170" s="169"/>
      <c r="AE170" s="170"/>
    </row>
    <row r="171" spans="1:32" s="171" customFormat="1" ht="19.5" customHeight="1" x14ac:dyDescent="0.3">
      <c r="A171" s="315" t="s">
        <v>276</v>
      </c>
      <c r="B171" s="322" t="s">
        <v>277</v>
      </c>
      <c r="C171" s="360" t="s">
        <v>352</v>
      </c>
      <c r="D171" s="367">
        <f t="shared" si="92"/>
        <v>37901700</v>
      </c>
      <c r="E171" s="168">
        <f t="shared" si="93"/>
        <v>0</v>
      </c>
      <c r="F171" s="169">
        <f t="shared" si="94"/>
        <v>37901700</v>
      </c>
      <c r="G171" s="168"/>
      <c r="H171" s="169"/>
      <c r="I171" s="169"/>
      <c r="J171" s="169"/>
      <c r="K171" s="169">
        <f t="shared" si="95"/>
        <v>0</v>
      </c>
      <c r="L171" s="169">
        <f t="shared" si="96"/>
        <v>0</v>
      </c>
      <c r="M171" s="169"/>
      <c r="N171" s="169"/>
      <c r="O171" s="169"/>
      <c r="P171" s="169"/>
      <c r="Q171" s="169">
        <f>R171+S171+T171+U171</f>
        <v>0</v>
      </c>
      <c r="R171" s="169"/>
      <c r="S171" s="169"/>
      <c r="T171" s="169"/>
      <c r="U171" s="169"/>
      <c r="V171" s="169">
        <f>W171+X171</f>
        <v>37901700</v>
      </c>
      <c r="W171" s="169">
        <f>[2]เครื่องมือกลไกCS!S32</f>
        <v>37901700</v>
      </c>
      <c r="X171" s="169">
        <f>[3]เครื่องมือกลไกCS!AU$186</f>
        <v>0</v>
      </c>
      <c r="Y171" s="169">
        <f>Z171+AA171</f>
        <v>0</v>
      </c>
      <c r="Z171" s="169">
        <f>[3]เครื่องมือกลไกCS!AU$276</f>
        <v>0</v>
      </c>
      <c r="AA171" s="169"/>
      <c r="AB171" s="169">
        <f>AC171+AD171</f>
        <v>0</v>
      </c>
      <c r="AC171" s="169">
        <f>[3]เครื่องมือกลไกCS!AW277</f>
        <v>0</v>
      </c>
      <c r="AD171" s="169"/>
      <c r="AE171" s="170"/>
    </row>
    <row r="172" spans="1:32" s="379" customFormat="1" ht="21" x14ac:dyDescent="0.2">
      <c r="A172" s="374" t="s">
        <v>278</v>
      </c>
      <c r="B172" s="375" t="s">
        <v>359</v>
      </c>
      <c r="C172" s="284" t="s">
        <v>344</v>
      </c>
      <c r="D172" s="289">
        <v>616400</v>
      </c>
      <c r="E172" s="376" t="e">
        <f t="shared" si="93"/>
        <v>#REF!</v>
      </c>
      <c r="F172" s="377">
        <f t="shared" si="94"/>
        <v>0</v>
      </c>
      <c r="G172" s="376"/>
      <c r="H172" s="377"/>
      <c r="I172" s="377"/>
      <c r="J172" s="377"/>
      <c r="K172" s="377" t="e">
        <f t="shared" si="95"/>
        <v>#REF!</v>
      </c>
      <c r="L172" s="377" t="e">
        <f t="shared" si="96"/>
        <v>#REF!</v>
      </c>
      <c r="M172" s="377" t="e">
        <f>[2]เครื่องมือกลไกCS!AI15</f>
        <v>#REF!</v>
      </c>
      <c r="N172" s="377">
        <f>[2]เครื่องมือกลไกCS!BC18</f>
        <v>493900</v>
      </c>
      <c r="O172" s="377">
        <f>[2]เครื่องมือกลไกCS!BC23</f>
        <v>122500</v>
      </c>
      <c r="P172" s="377"/>
      <c r="Q172" s="377">
        <f>R172+S172+T172+U172</f>
        <v>0</v>
      </c>
      <c r="R172" s="377"/>
      <c r="S172" s="377"/>
      <c r="T172" s="377"/>
      <c r="U172" s="377"/>
      <c r="V172" s="377">
        <f>W172+X172</f>
        <v>0</v>
      </c>
      <c r="W172" s="377">
        <f>[3]เครื่องมือกลไกCS!BC$50</f>
        <v>0</v>
      </c>
      <c r="X172" s="377">
        <f>[3]เครื่องมือกลไกCS!BC$186</f>
        <v>0</v>
      </c>
      <c r="Y172" s="377">
        <f>Z172+AA172</f>
        <v>0</v>
      </c>
      <c r="Z172" s="377">
        <f>[3]เครื่องมือกลไกCS!BC$276</f>
        <v>0</v>
      </c>
      <c r="AA172" s="377"/>
      <c r="AB172" s="377">
        <f>AC172+AD172</f>
        <v>0</v>
      </c>
      <c r="AC172" s="377">
        <f>[3]เครื่องมือกลไกCS!BC$277</f>
        <v>0</v>
      </c>
      <c r="AD172" s="377"/>
      <c r="AE172" s="378"/>
    </row>
    <row r="173" spans="1:32" s="114" customFormat="1" ht="21" hidden="1" x14ac:dyDescent="0.3">
      <c r="A173" s="311" t="s">
        <v>198</v>
      </c>
      <c r="B173" s="312" t="s">
        <v>279</v>
      </c>
      <c r="C173" s="345" t="s">
        <v>102</v>
      </c>
      <c r="D173" s="354">
        <f t="shared" si="92"/>
        <v>0</v>
      </c>
      <c r="E173" s="140">
        <f t="shared" si="93"/>
        <v>0</v>
      </c>
      <c r="F173" s="141">
        <f t="shared" si="94"/>
        <v>0</v>
      </c>
      <c r="G173" s="140"/>
      <c r="H173" s="141"/>
      <c r="I173" s="141"/>
      <c r="J173" s="141"/>
      <c r="K173" s="125">
        <f t="shared" si="95"/>
        <v>0</v>
      </c>
      <c r="L173" s="125">
        <f t="shared" si="96"/>
        <v>0</v>
      </c>
      <c r="M173" s="141">
        <v>0</v>
      </c>
      <c r="N173" s="141"/>
      <c r="O173" s="141"/>
      <c r="P173" s="141"/>
      <c r="Q173" s="125">
        <f>R173+S173+T173+U173</f>
        <v>0</v>
      </c>
      <c r="R173" s="141"/>
      <c r="S173" s="141"/>
      <c r="T173" s="141"/>
      <c r="U173" s="141"/>
      <c r="V173" s="141">
        <f>W173+X173</f>
        <v>0</v>
      </c>
      <c r="W173" s="141">
        <f>[3]เครื่องมือกลไกCS!BC$50</f>
        <v>0</v>
      </c>
      <c r="X173" s="141">
        <f>[3]เครื่องมือกลไกCS!BC$186</f>
        <v>0</v>
      </c>
      <c r="Y173" s="141">
        <f>Z173+AA173</f>
        <v>0</v>
      </c>
      <c r="Z173" s="141">
        <f>[3]เครื่องมือกลไกCS!BC$276</f>
        <v>0</v>
      </c>
      <c r="AA173" s="141"/>
      <c r="AB173" s="141">
        <f>AC173+AD173</f>
        <v>0</v>
      </c>
      <c r="AC173" s="141"/>
      <c r="AD173" s="141"/>
      <c r="AE173" s="126"/>
    </row>
    <row r="174" spans="1:32" s="200" customFormat="1" ht="21" x14ac:dyDescent="0.3">
      <c r="A174" s="287" t="s">
        <v>280</v>
      </c>
      <c r="B174" s="291"/>
      <c r="C174" s="346"/>
      <c r="D174" s="370">
        <v>334731600</v>
      </c>
      <c r="E174" s="297">
        <f t="shared" ref="D174:AD174" si="97">E175</f>
        <v>0</v>
      </c>
      <c r="F174" s="197" t="e">
        <f t="shared" si="97"/>
        <v>#REF!</v>
      </c>
      <c r="G174" s="197">
        <f t="shared" si="97"/>
        <v>0</v>
      </c>
      <c r="H174" s="197">
        <f t="shared" si="97"/>
        <v>0</v>
      </c>
      <c r="I174" s="197">
        <f t="shared" si="97"/>
        <v>0</v>
      </c>
      <c r="J174" s="197">
        <f t="shared" si="97"/>
        <v>0</v>
      </c>
      <c r="K174" s="197">
        <f t="shared" si="97"/>
        <v>180239000</v>
      </c>
      <c r="L174" s="197">
        <f t="shared" si="97"/>
        <v>0</v>
      </c>
      <c r="M174" s="197">
        <f t="shared" si="97"/>
        <v>0</v>
      </c>
      <c r="N174" s="197">
        <f t="shared" si="97"/>
        <v>0</v>
      </c>
      <c r="O174" s="197">
        <f t="shared" si="97"/>
        <v>0</v>
      </c>
      <c r="P174" s="197">
        <f t="shared" si="97"/>
        <v>0</v>
      </c>
      <c r="Q174" s="197">
        <f t="shared" si="97"/>
        <v>180239000</v>
      </c>
      <c r="R174" s="197">
        <f t="shared" si="97"/>
        <v>0</v>
      </c>
      <c r="S174" s="197">
        <f t="shared" si="97"/>
        <v>119122200</v>
      </c>
      <c r="T174" s="197">
        <f t="shared" si="97"/>
        <v>61116800</v>
      </c>
      <c r="U174" s="197">
        <f t="shared" si="97"/>
        <v>0</v>
      </c>
      <c r="V174" s="197" t="e">
        <f t="shared" si="97"/>
        <v>#REF!</v>
      </c>
      <c r="W174" s="197" t="e">
        <f t="shared" si="97"/>
        <v>#REF!</v>
      </c>
      <c r="X174" s="197">
        <f t="shared" si="97"/>
        <v>130689800</v>
      </c>
      <c r="Y174" s="197">
        <f t="shared" si="97"/>
        <v>575000</v>
      </c>
      <c r="Z174" s="197">
        <f t="shared" si="97"/>
        <v>0</v>
      </c>
      <c r="AA174" s="197">
        <f t="shared" si="97"/>
        <v>575000</v>
      </c>
      <c r="AB174" s="197">
        <f t="shared" si="97"/>
        <v>2300000</v>
      </c>
      <c r="AC174" s="197">
        <f t="shared" si="97"/>
        <v>0</v>
      </c>
      <c r="AD174" s="197">
        <f t="shared" si="97"/>
        <v>2300000</v>
      </c>
      <c r="AE174" s="198"/>
      <c r="AF174" s="199"/>
    </row>
    <row r="175" spans="1:32" s="188" customFormat="1" ht="21" x14ac:dyDescent="0.3">
      <c r="A175" s="287" t="s">
        <v>281</v>
      </c>
      <c r="B175" s="288"/>
      <c r="C175" s="345"/>
      <c r="D175" s="361">
        <v>334731600</v>
      </c>
      <c r="E175" s="305">
        <f t="shared" ref="D175:AD175" si="98">E176+E194</f>
        <v>0</v>
      </c>
      <c r="F175" s="245" t="e">
        <f t="shared" si="98"/>
        <v>#REF!</v>
      </c>
      <c r="G175" s="245">
        <f t="shared" si="98"/>
        <v>0</v>
      </c>
      <c r="H175" s="245">
        <f t="shared" si="98"/>
        <v>0</v>
      </c>
      <c r="I175" s="245">
        <f t="shared" si="98"/>
        <v>0</v>
      </c>
      <c r="J175" s="245">
        <f t="shared" si="98"/>
        <v>0</v>
      </c>
      <c r="K175" s="245">
        <f t="shared" si="98"/>
        <v>180239000</v>
      </c>
      <c r="L175" s="245">
        <f t="shared" si="98"/>
        <v>0</v>
      </c>
      <c r="M175" s="245">
        <f t="shared" si="98"/>
        <v>0</v>
      </c>
      <c r="N175" s="245">
        <f t="shared" si="98"/>
        <v>0</v>
      </c>
      <c r="O175" s="245">
        <f t="shared" si="98"/>
        <v>0</v>
      </c>
      <c r="P175" s="245">
        <f t="shared" si="98"/>
        <v>0</v>
      </c>
      <c r="Q175" s="245">
        <f t="shared" si="98"/>
        <v>180239000</v>
      </c>
      <c r="R175" s="245">
        <f t="shared" si="98"/>
        <v>0</v>
      </c>
      <c r="S175" s="245">
        <f t="shared" si="98"/>
        <v>119122200</v>
      </c>
      <c r="T175" s="245">
        <f t="shared" si="98"/>
        <v>61116800</v>
      </c>
      <c r="U175" s="245">
        <f t="shared" si="98"/>
        <v>0</v>
      </c>
      <c r="V175" s="245" t="e">
        <f t="shared" si="98"/>
        <v>#REF!</v>
      </c>
      <c r="W175" s="245" t="e">
        <f t="shared" si="98"/>
        <v>#REF!</v>
      </c>
      <c r="X175" s="245">
        <f t="shared" si="98"/>
        <v>130689800</v>
      </c>
      <c r="Y175" s="245">
        <f t="shared" si="98"/>
        <v>575000</v>
      </c>
      <c r="Z175" s="245">
        <f t="shared" si="98"/>
        <v>0</v>
      </c>
      <c r="AA175" s="245">
        <f t="shared" si="98"/>
        <v>575000</v>
      </c>
      <c r="AB175" s="245">
        <f t="shared" si="98"/>
        <v>2300000</v>
      </c>
      <c r="AC175" s="245">
        <f t="shared" si="98"/>
        <v>0</v>
      </c>
      <c r="AD175" s="245">
        <f t="shared" si="98"/>
        <v>2300000</v>
      </c>
      <c r="AE175" s="187"/>
      <c r="AF175" s="246"/>
    </row>
    <row r="176" spans="1:32" s="196" customFormat="1" ht="21" x14ac:dyDescent="0.3">
      <c r="A176" s="287" t="s">
        <v>282</v>
      </c>
      <c r="B176" s="288"/>
      <c r="C176" s="345"/>
      <c r="D176" s="361">
        <v>6000000</v>
      </c>
      <c r="E176" s="299">
        <f t="shared" ref="D176:AD176" si="99">E177+E179+E178+E188+E189+E190+E191+E181+E180+E186+E182+E187+E183+E185+E184+E192</f>
        <v>0</v>
      </c>
      <c r="F176" s="205" t="e">
        <f t="shared" si="99"/>
        <v>#REF!</v>
      </c>
      <c r="G176" s="205">
        <f t="shared" si="99"/>
        <v>0</v>
      </c>
      <c r="H176" s="205">
        <f t="shared" si="99"/>
        <v>0</v>
      </c>
      <c r="I176" s="205">
        <f t="shared" si="99"/>
        <v>0</v>
      </c>
      <c r="J176" s="205">
        <f t="shared" si="99"/>
        <v>0</v>
      </c>
      <c r="K176" s="205">
        <f t="shared" si="99"/>
        <v>70192200</v>
      </c>
      <c r="L176" s="205">
        <f t="shared" si="99"/>
        <v>0</v>
      </c>
      <c r="M176" s="205">
        <f t="shared" si="99"/>
        <v>0</v>
      </c>
      <c r="N176" s="205">
        <f t="shared" si="99"/>
        <v>0</v>
      </c>
      <c r="O176" s="205">
        <f t="shared" si="99"/>
        <v>0</v>
      </c>
      <c r="P176" s="205">
        <f t="shared" si="99"/>
        <v>0</v>
      </c>
      <c r="Q176" s="205">
        <f t="shared" si="99"/>
        <v>70192200</v>
      </c>
      <c r="R176" s="205">
        <f t="shared" si="99"/>
        <v>0</v>
      </c>
      <c r="S176" s="205">
        <f t="shared" si="99"/>
        <v>52679300</v>
      </c>
      <c r="T176" s="205">
        <f t="shared" si="99"/>
        <v>17512900</v>
      </c>
      <c r="U176" s="205">
        <f t="shared" si="99"/>
        <v>0</v>
      </c>
      <c r="V176" s="205" t="e">
        <f t="shared" si="99"/>
        <v>#REF!</v>
      </c>
      <c r="W176" s="205" t="e">
        <f t="shared" si="99"/>
        <v>#REF!</v>
      </c>
      <c r="X176" s="205">
        <f t="shared" si="99"/>
        <v>130689800</v>
      </c>
      <c r="Y176" s="205">
        <f t="shared" si="99"/>
        <v>575000</v>
      </c>
      <c r="Z176" s="205">
        <f t="shared" si="99"/>
        <v>0</v>
      </c>
      <c r="AA176" s="205">
        <f t="shared" si="99"/>
        <v>575000</v>
      </c>
      <c r="AB176" s="205">
        <f t="shared" si="99"/>
        <v>0</v>
      </c>
      <c r="AC176" s="205">
        <f t="shared" si="99"/>
        <v>0</v>
      </c>
      <c r="AD176" s="205">
        <f t="shared" si="99"/>
        <v>0</v>
      </c>
      <c r="AE176" s="130"/>
    </row>
    <row r="177" spans="1:173" s="216" customFormat="1" ht="37.5" x14ac:dyDescent="0.2">
      <c r="A177" s="331" t="s">
        <v>29</v>
      </c>
      <c r="B177" s="327" t="s">
        <v>283</v>
      </c>
      <c r="C177" s="284" t="s">
        <v>344</v>
      </c>
      <c r="D177" s="380">
        <f t="shared" ref="D177:D193" si="100">E177+F177</f>
        <v>6000000</v>
      </c>
      <c r="E177" s="247">
        <f t="shared" ref="E177:E193" si="101">G177+L177+Z177+AC177</f>
        <v>0</v>
      </c>
      <c r="F177" s="248">
        <f t="shared" ref="F177:F193" si="102">Q177+V177+AA177+AD177</f>
        <v>6000000</v>
      </c>
      <c r="G177" s="247"/>
      <c r="H177" s="248"/>
      <c r="I177" s="248"/>
      <c r="J177" s="249"/>
      <c r="K177" s="248">
        <f t="shared" ref="K177:K193" si="103">L177+Q177</f>
        <v>6000000</v>
      </c>
      <c r="L177" s="248">
        <f t="shared" ref="L177:L190" si="104">M177+N177+O177+P177</f>
        <v>0</v>
      </c>
      <c r="M177" s="250"/>
      <c r="N177" s="248"/>
      <c r="O177" s="248"/>
      <c r="P177" s="248"/>
      <c r="Q177" s="248">
        <f t="shared" ref="Q177:Q193" si="105">R177+S177+T177+U177</f>
        <v>6000000</v>
      </c>
      <c r="R177" s="250"/>
      <c r="S177" s="248">
        <f>[2]กจ.การจัดการพื้นที่!AW20</f>
        <v>5052000</v>
      </c>
      <c r="T177" s="248">
        <f>[2]กจ.การจัดการพื้นที่!AW28</f>
        <v>948000</v>
      </c>
      <c r="U177" s="248"/>
      <c r="V177" s="248">
        <f t="shared" ref="V177:V193" si="106">W177+X177</f>
        <v>0</v>
      </c>
      <c r="W177" s="248">
        <f>[3]จัดหาที่ดินCS!AH$52</f>
        <v>0</v>
      </c>
      <c r="X177" s="248">
        <f>[3]จัดหาที่ดินCS!AH$106</f>
        <v>0</v>
      </c>
      <c r="Y177" s="248">
        <f t="shared" ref="Y177:Y193" si="107">Z177+AA177</f>
        <v>0</v>
      </c>
      <c r="Z177" s="248">
        <f>[3]จัดหาที่ดินCS!AH$150</f>
        <v>0</v>
      </c>
      <c r="AA177" s="248"/>
      <c r="AB177" s="248">
        <f t="shared" ref="AB177:AB193" si="108">AC177+AD177</f>
        <v>0</v>
      </c>
      <c r="AC177" s="248">
        <f>[3]จัดหาที่ดินCS!AH$151</f>
        <v>0</v>
      </c>
      <c r="AD177" s="248"/>
      <c r="AE177" s="233"/>
    </row>
    <row r="178" spans="1:173" s="216" customFormat="1" ht="37.5" x14ac:dyDescent="0.2">
      <c r="A178" s="331" t="s">
        <v>35</v>
      </c>
      <c r="B178" s="328" t="s">
        <v>360</v>
      </c>
      <c r="C178" s="284" t="s">
        <v>344</v>
      </c>
      <c r="D178" s="381">
        <f t="shared" si="100"/>
        <v>30000000</v>
      </c>
      <c r="E178" s="213">
        <f t="shared" si="101"/>
        <v>0</v>
      </c>
      <c r="F178" s="232">
        <f t="shared" si="102"/>
        <v>30000000</v>
      </c>
      <c r="G178" s="213"/>
      <c r="H178" s="232"/>
      <c r="I178" s="232"/>
      <c r="J178" s="251"/>
      <c r="K178" s="252">
        <f t="shared" si="103"/>
        <v>30000000</v>
      </c>
      <c r="L178" s="252">
        <f t="shared" si="104"/>
        <v>0</v>
      </c>
      <c r="M178" s="232"/>
      <c r="N178" s="232"/>
      <c r="O178" s="232"/>
      <c r="P178" s="232"/>
      <c r="Q178" s="252">
        <f t="shared" si="105"/>
        <v>30000000</v>
      </c>
      <c r="R178" s="232"/>
      <c r="S178" s="232">
        <f>[2]กจ.การจัดการพื้นที่!BU20</f>
        <v>25140000</v>
      </c>
      <c r="T178" s="232">
        <f>[2]กจ.การจัดการพื้นที่!BU28</f>
        <v>4860000</v>
      </c>
      <c r="U178" s="232"/>
      <c r="V178" s="232">
        <f t="shared" si="106"/>
        <v>0</v>
      </c>
      <c r="W178" s="232">
        <v>0</v>
      </c>
      <c r="X178" s="232">
        <v>0</v>
      </c>
      <c r="Y178" s="232">
        <f t="shared" si="107"/>
        <v>0</v>
      </c>
      <c r="Z178" s="232">
        <v>0</v>
      </c>
      <c r="AA178" s="232">
        <v>0</v>
      </c>
      <c r="AB178" s="232">
        <f t="shared" si="108"/>
        <v>0</v>
      </c>
      <c r="AC178" s="232">
        <v>0</v>
      </c>
      <c r="AD178" s="232">
        <v>0</v>
      </c>
      <c r="AE178" s="233"/>
      <c r="AF178" s="234"/>
      <c r="AG178" s="234"/>
      <c r="AH178" s="234"/>
      <c r="AI178" s="234"/>
      <c r="AJ178" s="234"/>
      <c r="AK178" s="234"/>
      <c r="AL178" s="234"/>
      <c r="AM178" s="234"/>
      <c r="AN178" s="234"/>
      <c r="AO178" s="234"/>
      <c r="AP178" s="234"/>
      <c r="AQ178" s="234"/>
      <c r="AR178" s="234"/>
      <c r="AS178" s="234"/>
      <c r="AT178" s="234"/>
      <c r="AU178" s="234"/>
      <c r="AV178" s="234"/>
      <c r="AW178" s="234"/>
      <c r="AX178" s="234"/>
      <c r="AY178" s="234"/>
      <c r="AZ178" s="234"/>
      <c r="BA178" s="234"/>
      <c r="BB178" s="234"/>
      <c r="BC178" s="234"/>
      <c r="BD178" s="234"/>
      <c r="BE178" s="234"/>
      <c r="BF178" s="234"/>
      <c r="BG178" s="234"/>
      <c r="BH178" s="234"/>
      <c r="BI178" s="234"/>
      <c r="BJ178" s="234"/>
      <c r="BK178" s="234"/>
      <c r="BL178" s="234"/>
      <c r="BM178" s="234"/>
      <c r="BN178" s="234"/>
      <c r="BO178" s="234"/>
      <c r="BP178" s="234"/>
      <c r="BQ178" s="234"/>
      <c r="BR178" s="234"/>
      <c r="BS178" s="234"/>
      <c r="BT178" s="234"/>
      <c r="BU178" s="234"/>
      <c r="BV178" s="234"/>
      <c r="BW178" s="234"/>
      <c r="BX178" s="234"/>
      <c r="BY178" s="234"/>
      <c r="BZ178" s="234"/>
      <c r="CA178" s="234"/>
      <c r="CB178" s="234"/>
      <c r="CC178" s="234"/>
      <c r="CD178" s="234"/>
      <c r="CE178" s="234"/>
      <c r="CF178" s="234"/>
      <c r="CG178" s="234"/>
      <c r="CH178" s="234"/>
      <c r="CI178" s="234"/>
      <c r="CJ178" s="234"/>
      <c r="CK178" s="234"/>
      <c r="CL178" s="234"/>
      <c r="CM178" s="234"/>
      <c r="CN178" s="234"/>
      <c r="CO178" s="234"/>
      <c r="CP178" s="234"/>
      <c r="CQ178" s="234"/>
      <c r="CR178" s="234"/>
      <c r="CS178" s="234"/>
      <c r="CT178" s="234"/>
      <c r="CU178" s="234"/>
      <c r="CV178" s="234"/>
      <c r="CW178" s="234"/>
      <c r="CX178" s="234"/>
      <c r="CY178" s="234"/>
      <c r="CZ178" s="234"/>
      <c r="DA178" s="234"/>
      <c r="DB178" s="234"/>
      <c r="DC178" s="234"/>
      <c r="DD178" s="234"/>
      <c r="DE178" s="234"/>
      <c r="DF178" s="234"/>
      <c r="DG178" s="234"/>
      <c r="DH178" s="234"/>
      <c r="DI178" s="234"/>
      <c r="DJ178" s="234"/>
      <c r="DK178" s="234"/>
      <c r="DL178" s="234"/>
      <c r="DM178" s="234"/>
      <c r="DN178" s="234"/>
      <c r="DO178" s="234"/>
      <c r="DP178" s="234"/>
      <c r="DQ178" s="234"/>
      <c r="DR178" s="234"/>
      <c r="DS178" s="234"/>
      <c r="DT178" s="234"/>
      <c r="DU178" s="234"/>
      <c r="DV178" s="234"/>
      <c r="DW178" s="234"/>
      <c r="DX178" s="234"/>
      <c r="DY178" s="234"/>
      <c r="DZ178" s="234"/>
      <c r="EA178" s="234"/>
      <c r="EB178" s="234"/>
      <c r="EC178" s="234"/>
      <c r="ED178" s="234"/>
      <c r="EE178" s="234"/>
      <c r="EF178" s="234"/>
      <c r="EG178" s="234"/>
      <c r="EH178" s="234"/>
      <c r="EI178" s="234"/>
      <c r="EJ178" s="234"/>
      <c r="EK178" s="234"/>
      <c r="EL178" s="234"/>
      <c r="EM178" s="234"/>
      <c r="EN178" s="234"/>
      <c r="EO178" s="234"/>
      <c r="EP178" s="234"/>
      <c r="EQ178" s="234"/>
      <c r="ER178" s="234"/>
      <c r="ES178" s="234"/>
      <c r="ET178" s="234"/>
      <c r="EU178" s="234"/>
      <c r="EV178" s="234"/>
      <c r="EW178" s="234"/>
      <c r="EX178" s="234"/>
      <c r="EY178" s="234"/>
      <c r="EZ178" s="234"/>
      <c r="FA178" s="234"/>
      <c r="FB178" s="234"/>
      <c r="FC178" s="234"/>
      <c r="FD178" s="234"/>
      <c r="FE178" s="234"/>
      <c r="FF178" s="234"/>
      <c r="FG178" s="234"/>
      <c r="FH178" s="234"/>
      <c r="FI178" s="234"/>
      <c r="FJ178" s="234"/>
      <c r="FK178" s="234"/>
      <c r="FL178" s="234"/>
      <c r="FM178" s="234"/>
      <c r="FN178" s="234"/>
      <c r="FO178" s="234"/>
      <c r="FP178" s="234"/>
      <c r="FQ178" s="234"/>
    </row>
    <row r="179" spans="1:173" s="216" customFormat="1" ht="21" x14ac:dyDescent="0.3">
      <c r="A179" s="331" t="s">
        <v>284</v>
      </c>
      <c r="B179" s="322" t="s">
        <v>285</v>
      </c>
      <c r="C179" s="350" t="s">
        <v>330</v>
      </c>
      <c r="D179" s="367">
        <f t="shared" si="100"/>
        <v>24823600</v>
      </c>
      <c r="E179" s="213">
        <f t="shared" si="101"/>
        <v>0</v>
      </c>
      <c r="F179" s="232">
        <f t="shared" si="102"/>
        <v>24823600</v>
      </c>
      <c r="G179" s="213"/>
      <c r="H179" s="232"/>
      <c r="I179" s="232"/>
      <c r="J179" s="251"/>
      <c r="K179" s="211">
        <f t="shared" si="103"/>
        <v>13463600</v>
      </c>
      <c r="L179" s="211">
        <f t="shared" si="104"/>
        <v>0</v>
      </c>
      <c r="M179" s="232">
        <v>0</v>
      </c>
      <c r="N179" s="232"/>
      <c r="O179" s="232"/>
      <c r="P179" s="232"/>
      <c r="Q179" s="211">
        <f t="shared" si="105"/>
        <v>13463600</v>
      </c>
      <c r="R179" s="232">
        <f>[2]กจ.การจัดการพื้นที่!BC17</f>
        <v>0</v>
      </c>
      <c r="S179" s="232">
        <f>[2]กจ.การจัดการพื้นที่!BC20</f>
        <v>8300000</v>
      </c>
      <c r="T179" s="232">
        <f>[2]กจ.การจัดการพื้นที่!BC28</f>
        <v>5163600</v>
      </c>
      <c r="U179" s="232"/>
      <c r="V179" s="232">
        <f t="shared" si="106"/>
        <v>11360000</v>
      </c>
      <c r="W179" s="232">
        <f>[2]กจ.การจัดการพื้นที่!BC39</f>
        <v>0</v>
      </c>
      <c r="X179" s="232">
        <f>[2]กจ.การจัดการพื้นที่!BC57</f>
        <v>11360000</v>
      </c>
      <c r="Y179" s="232">
        <f t="shared" si="107"/>
        <v>0</v>
      </c>
      <c r="Z179" s="232"/>
      <c r="AA179" s="232"/>
      <c r="AB179" s="232">
        <f t="shared" si="108"/>
        <v>0</v>
      </c>
      <c r="AC179" s="232"/>
      <c r="AD179" s="232"/>
      <c r="AE179" s="233"/>
    </row>
    <row r="180" spans="1:173" s="216" customFormat="1" ht="21" x14ac:dyDescent="0.3">
      <c r="A180" s="331" t="s">
        <v>286</v>
      </c>
      <c r="B180" s="327" t="s">
        <v>287</v>
      </c>
      <c r="C180" s="350" t="s">
        <v>330</v>
      </c>
      <c r="D180" s="373">
        <f t="shared" si="100"/>
        <v>4050000</v>
      </c>
      <c r="E180" s="247">
        <f t="shared" si="101"/>
        <v>0</v>
      </c>
      <c r="F180" s="248">
        <f t="shared" si="102"/>
        <v>4050000</v>
      </c>
      <c r="G180" s="247"/>
      <c r="H180" s="248"/>
      <c r="I180" s="248"/>
      <c r="J180" s="249"/>
      <c r="K180" s="248">
        <f t="shared" si="103"/>
        <v>4050000</v>
      </c>
      <c r="L180" s="248">
        <f t="shared" si="104"/>
        <v>0</v>
      </c>
      <c r="M180" s="250">
        <f>[2]กจ.การจัดการพื้นที่!AU17</f>
        <v>0</v>
      </c>
      <c r="N180" s="248"/>
      <c r="O180" s="248"/>
      <c r="P180" s="248"/>
      <c r="Q180" s="248">
        <f t="shared" si="105"/>
        <v>4050000</v>
      </c>
      <c r="R180" s="250">
        <v>0</v>
      </c>
      <c r="S180" s="248">
        <f>[2]กจ.การจัดการพื้นที่!Y20</f>
        <v>2235600</v>
      </c>
      <c r="T180" s="248">
        <f>[2]กจ.การจัดการพื้นที่!Y28</f>
        <v>1814400</v>
      </c>
      <c r="U180" s="248"/>
      <c r="V180" s="248">
        <f t="shared" si="106"/>
        <v>0</v>
      </c>
      <c r="W180" s="248"/>
      <c r="X180" s="248"/>
      <c r="Y180" s="248">
        <f t="shared" si="107"/>
        <v>0</v>
      </c>
      <c r="Z180" s="248">
        <f>[3]จัดที่ดินCS!R$150</f>
        <v>0</v>
      </c>
      <c r="AA180" s="248"/>
      <c r="AB180" s="248">
        <f t="shared" si="108"/>
        <v>0</v>
      </c>
      <c r="AC180" s="248">
        <f>[3]จัดที่ดินCS!R$151</f>
        <v>0</v>
      </c>
      <c r="AD180" s="248"/>
      <c r="AE180" s="233"/>
    </row>
    <row r="181" spans="1:173" s="216" customFormat="1" ht="21" x14ac:dyDescent="0.2">
      <c r="A181" s="331" t="s">
        <v>151</v>
      </c>
      <c r="B181" s="327" t="s">
        <v>356</v>
      </c>
      <c r="C181" s="308" t="s">
        <v>330</v>
      </c>
      <c r="D181" s="380">
        <f t="shared" si="100"/>
        <v>8500000</v>
      </c>
      <c r="E181" s="247">
        <f t="shared" si="101"/>
        <v>0</v>
      </c>
      <c r="F181" s="248">
        <f t="shared" si="102"/>
        <v>8500000</v>
      </c>
      <c r="G181" s="247"/>
      <c r="H181" s="248"/>
      <c r="I181" s="248"/>
      <c r="J181" s="249"/>
      <c r="K181" s="248">
        <f t="shared" si="103"/>
        <v>0</v>
      </c>
      <c r="L181" s="248">
        <f t="shared" si="104"/>
        <v>0</v>
      </c>
      <c r="M181" s="250">
        <f>[2]กจ.การจัดการพื้นที่!Q17</f>
        <v>0</v>
      </c>
      <c r="N181" s="248">
        <f>[2]กจ.การจัดการพื้นที่!Q20</f>
        <v>0</v>
      </c>
      <c r="O181" s="248">
        <f>[2]กจ.การจัดการพื้นที่!Q28</f>
        <v>0</v>
      </c>
      <c r="P181" s="248"/>
      <c r="Q181" s="248">
        <f t="shared" si="105"/>
        <v>0</v>
      </c>
      <c r="R181" s="232">
        <v>0</v>
      </c>
      <c r="S181" s="232">
        <v>0</v>
      </c>
      <c r="T181" s="232">
        <v>0</v>
      </c>
      <c r="U181" s="248"/>
      <c r="V181" s="248">
        <f t="shared" si="106"/>
        <v>8500000</v>
      </c>
      <c r="W181" s="248">
        <f>[3]เตรียมการป่าถาวรCS!R$52</f>
        <v>0</v>
      </c>
      <c r="X181" s="248">
        <f>[2]กจ.การจัดการพื้นที่!S57</f>
        <v>8500000</v>
      </c>
      <c r="Y181" s="248">
        <f t="shared" si="107"/>
        <v>0</v>
      </c>
      <c r="Z181" s="248">
        <f>[3]เตรียมการป่าถาวรCS!R$150</f>
        <v>0</v>
      </c>
      <c r="AA181" s="248"/>
      <c r="AB181" s="248">
        <f t="shared" si="108"/>
        <v>0</v>
      </c>
      <c r="AC181" s="248">
        <f>[3]เตรียมการป่าถาวรCS!R$151</f>
        <v>0</v>
      </c>
      <c r="AD181" s="248"/>
      <c r="AE181" s="233"/>
    </row>
    <row r="182" spans="1:173" s="216" customFormat="1" ht="21" x14ac:dyDescent="0.3">
      <c r="A182" s="331" t="s">
        <v>288</v>
      </c>
      <c r="B182" s="328" t="s">
        <v>289</v>
      </c>
      <c r="C182" s="350" t="s">
        <v>330</v>
      </c>
      <c r="D182" s="367">
        <f t="shared" si="100"/>
        <v>12213900</v>
      </c>
      <c r="E182" s="213">
        <f t="shared" si="101"/>
        <v>0</v>
      </c>
      <c r="F182" s="232">
        <f t="shared" si="102"/>
        <v>12213900</v>
      </c>
      <c r="G182" s="213"/>
      <c r="H182" s="232"/>
      <c r="I182" s="232"/>
      <c r="J182" s="251"/>
      <c r="K182" s="211">
        <f t="shared" si="103"/>
        <v>0</v>
      </c>
      <c r="L182" s="211">
        <f t="shared" si="104"/>
        <v>0</v>
      </c>
      <c r="M182" s="232"/>
      <c r="N182" s="232"/>
      <c r="O182" s="232"/>
      <c r="P182" s="232"/>
      <c r="Q182" s="211">
        <f t="shared" si="105"/>
        <v>0</v>
      </c>
      <c r="R182" s="232"/>
      <c r="S182" s="232">
        <v>0</v>
      </c>
      <c r="T182" s="232">
        <v>0</v>
      </c>
      <c r="U182" s="232"/>
      <c r="V182" s="232">
        <f t="shared" si="106"/>
        <v>12213900</v>
      </c>
      <c r="W182" s="232">
        <v>0</v>
      </c>
      <c r="X182" s="232">
        <f>[2]กจ.การจัดการพื้นที่!AK57</f>
        <v>12213900</v>
      </c>
      <c r="Y182" s="232">
        <f t="shared" si="107"/>
        <v>0</v>
      </c>
      <c r="Z182" s="232">
        <v>0</v>
      </c>
      <c r="AA182" s="232">
        <v>0</v>
      </c>
      <c r="AB182" s="232">
        <f t="shared" si="108"/>
        <v>0</v>
      </c>
      <c r="AC182" s="232">
        <v>0</v>
      </c>
      <c r="AD182" s="232">
        <v>0</v>
      </c>
      <c r="AE182" s="253" t="e">
        <f>AD8+AA8+V8+Q8</f>
        <v>#REF!</v>
      </c>
      <c r="AF182" s="234"/>
      <c r="AG182" s="234"/>
      <c r="AH182" s="234"/>
      <c r="AI182" s="234"/>
      <c r="AJ182" s="234"/>
      <c r="AK182" s="234"/>
      <c r="AL182" s="234"/>
      <c r="AM182" s="234"/>
      <c r="AN182" s="234"/>
      <c r="AO182" s="234"/>
      <c r="AP182" s="234"/>
      <c r="AQ182" s="234"/>
      <c r="AR182" s="234"/>
      <c r="AS182" s="234"/>
      <c r="AT182" s="234"/>
      <c r="AU182" s="234"/>
      <c r="AV182" s="234"/>
      <c r="AW182" s="234"/>
      <c r="AX182" s="234"/>
      <c r="AY182" s="234"/>
      <c r="AZ182" s="234"/>
      <c r="BA182" s="234"/>
      <c r="BB182" s="234"/>
      <c r="BC182" s="234"/>
      <c r="BD182" s="234"/>
      <c r="BE182" s="234"/>
      <c r="BF182" s="234"/>
      <c r="BG182" s="234"/>
      <c r="BH182" s="234"/>
      <c r="BI182" s="234"/>
      <c r="BJ182" s="234"/>
      <c r="BK182" s="234"/>
      <c r="BL182" s="234"/>
      <c r="BM182" s="234"/>
      <c r="BN182" s="234"/>
      <c r="BO182" s="234"/>
      <c r="BP182" s="234"/>
      <c r="BQ182" s="234"/>
      <c r="BR182" s="234"/>
      <c r="BS182" s="234"/>
      <c r="BT182" s="234"/>
      <c r="BU182" s="234"/>
      <c r="BV182" s="234"/>
      <c r="BW182" s="234"/>
      <c r="BX182" s="234"/>
      <c r="BY182" s="234"/>
      <c r="BZ182" s="234"/>
      <c r="CA182" s="234"/>
      <c r="CB182" s="234"/>
      <c r="CC182" s="234"/>
      <c r="CD182" s="234"/>
      <c r="CE182" s="234"/>
      <c r="CF182" s="234"/>
      <c r="CG182" s="234"/>
      <c r="CH182" s="234"/>
      <c r="CI182" s="234"/>
      <c r="CJ182" s="234"/>
      <c r="CK182" s="234"/>
      <c r="CL182" s="234"/>
      <c r="CM182" s="234"/>
      <c r="CN182" s="234"/>
      <c r="CO182" s="234"/>
      <c r="CP182" s="234"/>
      <c r="CQ182" s="234"/>
      <c r="CR182" s="234"/>
      <c r="CS182" s="234"/>
      <c r="CT182" s="234"/>
      <c r="CU182" s="234"/>
      <c r="CV182" s="234"/>
      <c r="CW182" s="234"/>
      <c r="CX182" s="234"/>
      <c r="CY182" s="234"/>
      <c r="CZ182" s="234"/>
      <c r="DA182" s="234"/>
      <c r="DB182" s="234"/>
      <c r="DC182" s="234"/>
      <c r="DD182" s="234"/>
      <c r="DE182" s="234"/>
      <c r="DF182" s="234"/>
      <c r="DG182" s="234"/>
      <c r="DH182" s="234"/>
      <c r="DI182" s="234"/>
      <c r="DJ182" s="234"/>
      <c r="DK182" s="234"/>
      <c r="DL182" s="234"/>
      <c r="DM182" s="234"/>
      <c r="DN182" s="234"/>
      <c r="DO182" s="234"/>
      <c r="DP182" s="234"/>
      <c r="DQ182" s="234"/>
      <c r="DR182" s="234"/>
      <c r="DS182" s="234"/>
      <c r="DT182" s="234"/>
      <c r="DU182" s="234"/>
      <c r="DV182" s="234"/>
      <c r="DW182" s="234"/>
      <c r="DX182" s="234"/>
      <c r="DY182" s="234"/>
      <c r="DZ182" s="234"/>
      <c r="EA182" s="234"/>
      <c r="EB182" s="234"/>
      <c r="EC182" s="234"/>
      <c r="ED182" s="234"/>
      <c r="EE182" s="234"/>
      <c r="EF182" s="234"/>
      <c r="EG182" s="234"/>
      <c r="EH182" s="234"/>
      <c r="EI182" s="234"/>
      <c r="EJ182" s="234"/>
      <c r="EK182" s="234"/>
      <c r="EL182" s="234"/>
      <c r="EM182" s="234"/>
      <c r="EN182" s="234"/>
      <c r="EO182" s="234"/>
      <c r="EP182" s="234"/>
      <c r="EQ182" s="234"/>
      <c r="ER182" s="234"/>
      <c r="ES182" s="234"/>
      <c r="ET182" s="234"/>
      <c r="EU182" s="234"/>
      <c r="EV182" s="234"/>
      <c r="EW182" s="234"/>
      <c r="EX182" s="234"/>
      <c r="EY182" s="234"/>
      <c r="EZ182" s="234"/>
      <c r="FA182" s="234"/>
      <c r="FB182" s="234"/>
      <c r="FC182" s="234"/>
      <c r="FD182" s="234"/>
      <c r="FE182" s="234"/>
      <c r="FF182" s="234"/>
      <c r="FG182" s="234"/>
      <c r="FH182" s="234"/>
      <c r="FI182" s="234"/>
      <c r="FJ182" s="234"/>
      <c r="FK182" s="234"/>
      <c r="FL182" s="234"/>
      <c r="FM182" s="234"/>
      <c r="FN182" s="234"/>
      <c r="FO182" s="234"/>
      <c r="FP182" s="234"/>
      <c r="FQ182" s="234"/>
    </row>
    <row r="183" spans="1:173" s="216" customFormat="1" ht="21" x14ac:dyDescent="0.3">
      <c r="A183" s="331" t="s">
        <v>290</v>
      </c>
      <c r="B183" s="327" t="s">
        <v>291</v>
      </c>
      <c r="C183" s="350" t="s">
        <v>330</v>
      </c>
      <c r="D183" s="373">
        <f t="shared" si="100"/>
        <v>4780000</v>
      </c>
      <c r="E183" s="247">
        <f t="shared" si="101"/>
        <v>0</v>
      </c>
      <c r="F183" s="248">
        <f t="shared" si="102"/>
        <v>4780000</v>
      </c>
      <c r="G183" s="247"/>
      <c r="H183" s="248"/>
      <c r="I183" s="248"/>
      <c r="J183" s="249"/>
      <c r="K183" s="248">
        <f t="shared" si="103"/>
        <v>4780000</v>
      </c>
      <c r="L183" s="248">
        <f t="shared" si="104"/>
        <v>0</v>
      </c>
      <c r="M183" s="250"/>
      <c r="N183" s="248"/>
      <c r="O183" s="248"/>
      <c r="P183" s="248"/>
      <c r="Q183" s="248">
        <f t="shared" si="105"/>
        <v>4780000</v>
      </c>
      <c r="R183" s="250"/>
      <c r="S183" s="248">
        <f>[2]กจ.การจัดการพื้นที่!CY20</f>
        <v>4180000</v>
      </c>
      <c r="T183" s="248">
        <f>[2]กจ.การจัดการพื้นที่!CY28</f>
        <v>600000</v>
      </c>
      <c r="U183" s="248"/>
      <c r="V183" s="248">
        <f t="shared" si="106"/>
        <v>0</v>
      </c>
      <c r="W183" s="248"/>
      <c r="X183" s="248">
        <f>[2]กจ.การจัดการพื้นที่!CY57</f>
        <v>0</v>
      </c>
      <c r="Y183" s="248">
        <f t="shared" si="107"/>
        <v>0</v>
      </c>
      <c r="Z183" s="248">
        <f>[3]จัดที่ดินCS!R$150</f>
        <v>0</v>
      </c>
      <c r="AA183" s="248"/>
      <c r="AB183" s="248">
        <f t="shared" si="108"/>
        <v>0</v>
      </c>
      <c r="AC183" s="248">
        <f>[3]จัดที่ดินCS!R$151</f>
        <v>0</v>
      </c>
      <c r="AD183" s="248"/>
      <c r="AE183" s="233"/>
    </row>
    <row r="184" spans="1:173" s="216" customFormat="1" ht="21" x14ac:dyDescent="0.2">
      <c r="A184" s="331" t="s">
        <v>153</v>
      </c>
      <c r="B184" s="328" t="s">
        <v>353</v>
      </c>
      <c r="C184" s="308" t="s">
        <v>330</v>
      </c>
      <c r="D184" s="381">
        <f t="shared" si="100"/>
        <v>4200000</v>
      </c>
      <c r="E184" s="213">
        <f t="shared" si="101"/>
        <v>0</v>
      </c>
      <c r="F184" s="232">
        <f t="shared" si="102"/>
        <v>4200000</v>
      </c>
      <c r="G184" s="213"/>
      <c r="H184" s="232"/>
      <c r="I184" s="232"/>
      <c r="J184" s="251"/>
      <c r="K184" s="211">
        <f t="shared" si="103"/>
        <v>4200000</v>
      </c>
      <c r="L184" s="211">
        <f t="shared" si="104"/>
        <v>0</v>
      </c>
      <c r="M184" s="232"/>
      <c r="N184" s="232"/>
      <c r="O184" s="232"/>
      <c r="P184" s="232"/>
      <c r="Q184" s="211">
        <f t="shared" si="105"/>
        <v>4200000</v>
      </c>
      <c r="R184" s="232"/>
      <c r="S184" s="232">
        <f>[2]กจ.การจัดการพื้นที่!DK20</f>
        <v>3615000</v>
      </c>
      <c r="T184" s="232">
        <f>[2]กจ.การจัดการพื้นที่!DK28</f>
        <v>585000</v>
      </c>
      <c r="U184" s="232"/>
      <c r="V184" s="232">
        <f t="shared" si="106"/>
        <v>0</v>
      </c>
      <c r="W184" s="232">
        <v>0</v>
      </c>
      <c r="X184" s="232">
        <f>[2]กจ.การจัดการพื้นที่!DK57</f>
        <v>0</v>
      </c>
      <c r="Y184" s="232">
        <f t="shared" si="107"/>
        <v>0</v>
      </c>
      <c r="Z184" s="232">
        <v>0</v>
      </c>
      <c r="AA184" s="232">
        <v>0</v>
      </c>
      <c r="AB184" s="232">
        <f t="shared" si="108"/>
        <v>0</v>
      </c>
      <c r="AC184" s="232">
        <v>0</v>
      </c>
      <c r="AD184" s="232">
        <v>0</v>
      </c>
      <c r="AE184" s="253">
        <f>AD12+AA12+V12+Q12</f>
        <v>0</v>
      </c>
      <c r="AF184" s="234"/>
      <c r="AG184" s="234"/>
      <c r="AH184" s="234"/>
      <c r="AI184" s="234"/>
      <c r="AJ184" s="234"/>
      <c r="AK184" s="234"/>
      <c r="AL184" s="234"/>
      <c r="AM184" s="234"/>
      <c r="AN184" s="234"/>
      <c r="AO184" s="234"/>
      <c r="AP184" s="234"/>
      <c r="AQ184" s="234"/>
      <c r="AR184" s="234"/>
      <c r="AS184" s="234"/>
      <c r="AT184" s="234"/>
      <c r="AU184" s="234"/>
      <c r="AV184" s="234"/>
      <c r="AW184" s="234"/>
      <c r="AX184" s="234"/>
      <c r="AY184" s="234"/>
      <c r="AZ184" s="234"/>
      <c r="BA184" s="234"/>
      <c r="BB184" s="234"/>
      <c r="BC184" s="234"/>
      <c r="BD184" s="234"/>
      <c r="BE184" s="234"/>
      <c r="BF184" s="234"/>
      <c r="BG184" s="234"/>
      <c r="BH184" s="234"/>
      <c r="BI184" s="234"/>
      <c r="BJ184" s="234"/>
      <c r="BK184" s="234"/>
      <c r="BL184" s="234"/>
      <c r="BM184" s="234"/>
      <c r="BN184" s="234"/>
      <c r="BO184" s="234"/>
      <c r="BP184" s="234"/>
      <c r="BQ184" s="234"/>
      <c r="BR184" s="234"/>
      <c r="BS184" s="234"/>
      <c r="BT184" s="234"/>
      <c r="BU184" s="234"/>
      <c r="BV184" s="234"/>
      <c r="BW184" s="234"/>
      <c r="BX184" s="234"/>
      <c r="BY184" s="234"/>
      <c r="BZ184" s="234"/>
      <c r="CA184" s="234"/>
      <c r="CB184" s="234"/>
      <c r="CC184" s="234"/>
      <c r="CD184" s="234"/>
      <c r="CE184" s="234"/>
      <c r="CF184" s="234"/>
      <c r="CG184" s="234"/>
      <c r="CH184" s="234"/>
      <c r="CI184" s="234"/>
      <c r="CJ184" s="234"/>
      <c r="CK184" s="234"/>
      <c r="CL184" s="234"/>
      <c r="CM184" s="234"/>
      <c r="CN184" s="234"/>
      <c r="CO184" s="234"/>
      <c r="CP184" s="234"/>
      <c r="CQ184" s="234"/>
      <c r="CR184" s="234"/>
      <c r="CS184" s="234"/>
      <c r="CT184" s="234"/>
      <c r="CU184" s="234"/>
      <c r="CV184" s="234"/>
      <c r="CW184" s="234"/>
      <c r="CX184" s="234"/>
      <c r="CY184" s="234"/>
      <c r="CZ184" s="234"/>
      <c r="DA184" s="234"/>
      <c r="DB184" s="234"/>
      <c r="DC184" s="234"/>
      <c r="DD184" s="234"/>
      <c r="DE184" s="234"/>
      <c r="DF184" s="234"/>
      <c r="DG184" s="234"/>
      <c r="DH184" s="234"/>
      <c r="DI184" s="234"/>
      <c r="DJ184" s="234"/>
      <c r="DK184" s="234"/>
      <c r="DL184" s="234"/>
      <c r="DM184" s="234"/>
      <c r="DN184" s="234"/>
      <c r="DO184" s="234"/>
      <c r="DP184" s="234"/>
      <c r="DQ184" s="234"/>
      <c r="DR184" s="234"/>
      <c r="DS184" s="234"/>
      <c r="DT184" s="234"/>
      <c r="DU184" s="234"/>
      <c r="DV184" s="234"/>
      <c r="DW184" s="234"/>
      <c r="DX184" s="234"/>
      <c r="DY184" s="234"/>
      <c r="DZ184" s="234"/>
      <c r="EA184" s="234"/>
      <c r="EB184" s="234"/>
      <c r="EC184" s="234"/>
      <c r="ED184" s="234"/>
      <c r="EE184" s="234"/>
      <c r="EF184" s="234"/>
      <c r="EG184" s="234"/>
      <c r="EH184" s="234"/>
      <c r="EI184" s="234"/>
      <c r="EJ184" s="234"/>
      <c r="EK184" s="234"/>
      <c r="EL184" s="234"/>
      <c r="EM184" s="234"/>
      <c r="EN184" s="234"/>
      <c r="EO184" s="234"/>
      <c r="EP184" s="234"/>
      <c r="EQ184" s="234"/>
      <c r="ER184" s="234"/>
      <c r="ES184" s="234"/>
      <c r="ET184" s="234"/>
      <c r="EU184" s="234"/>
      <c r="EV184" s="234"/>
      <c r="EW184" s="234"/>
      <c r="EX184" s="234"/>
      <c r="EY184" s="234"/>
      <c r="EZ184" s="234"/>
      <c r="FA184" s="234"/>
      <c r="FB184" s="234"/>
      <c r="FC184" s="234"/>
      <c r="FD184" s="234"/>
      <c r="FE184" s="234"/>
      <c r="FF184" s="234"/>
      <c r="FG184" s="234"/>
      <c r="FH184" s="234"/>
      <c r="FI184" s="234"/>
      <c r="FJ184" s="234"/>
      <c r="FK184" s="234"/>
      <c r="FL184" s="234"/>
      <c r="FM184" s="234"/>
      <c r="FN184" s="234"/>
      <c r="FO184" s="234"/>
      <c r="FP184" s="234"/>
      <c r="FQ184" s="234"/>
    </row>
    <row r="185" spans="1:173" s="216" customFormat="1" ht="21" x14ac:dyDescent="0.2">
      <c r="A185" s="331" t="s">
        <v>155</v>
      </c>
      <c r="B185" s="327" t="s">
        <v>354</v>
      </c>
      <c r="C185" s="308" t="s">
        <v>330</v>
      </c>
      <c r="D185" s="380">
        <f t="shared" si="100"/>
        <v>630000</v>
      </c>
      <c r="E185" s="247">
        <f t="shared" si="101"/>
        <v>0</v>
      </c>
      <c r="F185" s="248">
        <f t="shared" si="102"/>
        <v>630000</v>
      </c>
      <c r="G185" s="247"/>
      <c r="H185" s="248"/>
      <c r="I185" s="248"/>
      <c r="J185" s="249"/>
      <c r="K185" s="248">
        <f t="shared" si="103"/>
        <v>630000</v>
      </c>
      <c r="L185" s="248">
        <f t="shared" si="104"/>
        <v>0</v>
      </c>
      <c r="M185" s="250"/>
      <c r="N185" s="248"/>
      <c r="O185" s="248"/>
      <c r="P185" s="248"/>
      <c r="Q185" s="248">
        <f t="shared" si="105"/>
        <v>630000</v>
      </c>
      <c r="R185" s="250"/>
      <c r="S185" s="248">
        <f>[2]กจ.การจัดการพื้นที่!DE20</f>
        <v>223300</v>
      </c>
      <c r="T185" s="248">
        <f>[2]กจ.การจัดการพื้นที่!DE28</f>
        <v>406700</v>
      </c>
      <c r="U185" s="248"/>
      <c r="V185" s="248">
        <f t="shared" si="106"/>
        <v>0</v>
      </c>
      <c r="W185" s="248"/>
      <c r="X185" s="248"/>
      <c r="Y185" s="248">
        <f t="shared" si="107"/>
        <v>0</v>
      </c>
      <c r="Z185" s="248">
        <f>[3]จัดที่ดินCS!Z$150</f>
        <v>0</v>
      </c>
      <c r="AA185" s="248"/>
      <c r="AB185" s="248">
        <f t="shared" si="108"/>
        <v>0</v>
      </c>
      <c r="AC185" s="248">
        <f>[3]จัดที่ดินCS!Z$151</f>
        <v>0</v>
      </c>
      <c r="AD185" s="248"/>
      <c r="AE185" s="233"/>
    </row>
    <row r="186" spans="1:173" s="216" customFormat="1" ht="21.75" customHeight="1" x14ac:dyDescent="0.2">
      <c r="A186" s="331" t="s">
        <v>292</v>
      </c>
      <c r="B186" s="327" t="s">
        <v>355</v>
      </c>
      <c r="C186" s="308" t="s">
        <v>330</v>
      </c>
      <c r="D186" s="380">
        <f>E186+F186</f>
        <v>6933600</v>
      </c>
      <c r="E186" s="247">
        <f t="shared" si="101"/>
        <v>0</v>
      </c>
      <c r="F186" s="248">
        <f t="shared" si="102"/>
        <v>6933600</v>
      </c>
      <c r="G186" s="247"/>
      <c r="H186" s="248"/>
      <c r="I186" s="248"/>
      <c r="J186" s="249"/>
      <c r="K186" s="248">
        <f t="shared" si="103"/>
        <v>6933600</v>
      </c>
      <c r="L186" s="248">
        <f t="shared" si="104"/>
        <v>0</v>
      </c>
      <c r="M186" s="250"/>
      <c r="N186" s="248"/>
      <c r="O186" s="248"/>
      <c r="P186" s="248"/>
      <c r="Q186" s="248">
        <f t="shared" si="105"/>
        <v>6933600</v>
      </c>
      <c r="R186" s="250"/>
      <c r="S186" s="248">
        <f>[2]กจ.การจัดการพื้นที่!AE20</f>
        <v>3850400</v>
      </c>
      <c r="T186" s="248">
        <f>[2]กจ.การจัดการพื้นที่!AE28</f>
        <v>3083200</v>
      </c>
      <c r="U186" s="248"/>
      <c r="V186" s="248">
        <f t="shared" si="106"/>
        <v>0</v>
      </c>
      <c r="W186" s="248"/>
      <c r="X186" s="248"/>
      <c r="Y186" s="248">
        <f t="shared" si="107"/>
        <v>0</v>
      </c>
      <c r="Z186" s="248">
        <f>[3]จัดที่ดินCS!Z$150</f>
        <v>0</v>
      </c>
      <c r="AA186" s="248"/>
      <c r="AB186" s="248">
        <f t="shared" si="108"/>
        <v>0</v>
      </c>
      <c r="AC186" s="248">
        <f>[3]จัดที่ดินCS!Z$151</f>
        <v>0</v>
      </c>
      <c r="AD186" s="248"/>
      <c r="AE186" s="233"/>
    </row>
    <row r="187" spans="1:173" s="216" customFormat="1" ht="21" x14ac:dyDescent="0.3">
      <c r="A187" s="331" t="s">
        <v>293</v>
      </c>
      <c r="B187" s="328" t="s">
        <v>294</v>
      </c>
      <c r="C187" s="350" t="s">
        <v>330</v>
      </c>
      <c r="D187" s="367">
        <f t="shared" si="100"/>
        <v>90165000</v>
      </c>
      <c r="E187" s="213">
        <f t="shared" si="101"/>
        <v>0</v>
      </c>
      <c r="F187" s="232">
        <f t="shared" si="102"/>
        <v>90165000</v>
      </c>
      <c r="G187" s="213"/>
      <c r="H187" s="232"/>
      <c r="I187" s="232"/>
      <c r="J187" s="251"/>
      <c r="K187" s="211">
        <f t="shared" si="103"/>
        <v>0</v>
      </c>
      <c r="L187" s="211">
        <f t="shared" si="104"/>
        <v>0</v>
      </c>
      <c r="M187" s="232"/>
      <c r="N187" s="232"/>
      <c r="O187" s="232"/>
      <c r="P187" s="232"/>
      <c r="Q187" s="211">
        <f t="shared" si="105"/>
        <v>0</v>
      </c>
      <c r="R187" s="232"/>
      <c r="S187" s="232">
        <v>0</v>
      </c>
      <c r="T187" s="232">
        <v>0</v>
      </c>
      <c r="U187" s="232"/>
      <c r="V187" s="232">
        <f t="shared" si="106"/>
        <v>90165000</v>
      </c>
      <c r="W187" s="232">
        <f>[2]กจ.การจัดการพื้นที่!AQ39</f>
        <v>3165000</v>
      </c>
      <c r="X187" s="232">
        <f>[2]กจ.การจัดการพื้นที่!AQ57</f>
        <v>87000000</v>
      </c>
      <c r="Y187" s="232">
        <f t="shared" si="107"/>
        <v>0</v>
      </c>
      <c r="Z187" s="232">
        <v>0</v>
      </c>
      <c r="AA187" s="232">
        <v>0</v>
      </c>
      <c r="AB187" s="232">
        <f t="shared" si="108"/>
        <v>0</v>
      </c>
      <c r="AC187" s="232">
        <v>0</v>
      </c>
      <c r="AD187" s="232">
        <v>0</v>
      </c>
      <c r="AE187" s="233"/>
      <c r="AF187" s="234"/>
      <c r="AG187" s="234"/>
      <c r="AH187" s="234"/>
      <c r="AI187" s="234"/>
      <c r="AJ187" s="234"/>
      <c r="AK187" s="234"/>
      <c r="AL187" s="234"/>
      <c r="AM187" s="234"/>
      <c r="AN187" s="234"/>
      <c r="AO187" s="234"/>
      <c r="AP187" s="234"/>
      <c r="AQ187" s="234"/>
      <c r="AR187" s="234"/>
      <c r="AS187" s="234"/>
      <c r="AT187" s="234"/>
      <c r="AU187" s="234"/>
      <c r="AV187" s="234"/>
      <c r="AW187" s="234"/>
      <c r="AX187" s="234"/>
      <c r="AY187" s="234"/>
      <c r="AZ187" s="234"/>
      <c r="BA187" s="234"/>
      <c r="BB187" s="234"/>
      <c r="BC187" s="234"/>
      <c r="BD187" s="234"/>
      <c r="BE187" s="234"/>
      <c r="BF187" s="234"/>
      <c r="BG187" s="234"/>
      <c r="BH187" s="234"/>
      <c r="BI187" s="234"/>
      <c r="BJ187" s="234"/>
      <c r="BK187" s="234"/>
      <c r="BL187" s="234"/>
      <c r="BM187" s="234"/>
      <c r="BN187" s="234"/>
      <c r="BO187" s="234"/>
      <c r="BP187" s="234"/>
      <c r="BQ187" s="234"/>
      <c r="BR187" s="234"/>
      <c r="BS187" s="234"/>
      <c r="BT187" s="234"/>
      <c r="BU187" s="234"/>
      <c r="BV187" s="234"/>
      <c r="BW187" s="234"/>
      <c r="BX187" s="234"/>
      <c r="BY187" s="234"/>
      <c r="BZ187" s="234"/>
      <c r="CA187" s="234"/>
      <c r="CB187" s="234"/>
      <c r="CC187" s="234"/>
      <c r="CD187" s="234"/>
      <c r="CE187" s="234"/>
      <c r="CF187" s="234"/>
      <c r="CG187" s="234"/>
      <c r="CH187" s="234"/>
      <c r="CI187" s="234"/>
      <c r="CJ187" s="234"/>
      <c r="CK187" s="234"/>
      <c r="CL187" s="234"/>
      <c r="CM187" s="234"/>
      <c r="CN187" s="234"/>
      <c r="CO187" s="234"/>
      <c r="CP187" s="234"/>
      <c r="CQ187" s="234"/>
      <c r="CR187" s="234"/>
      <c r="CS187" s="234"/>
      <c r="CT187" s="234"/>
      <c r="CU187" s="234"/>
      <c r="CV187" s="234"/>
      <c r="CW187" s="234"/>
      <c r="CX187" s="234"/>
      <c r="CY187" s="234"/>
      <c r="CZ187" s="234"/>
      <c r="DA187" s="234"/>
      <c r="DB187" s="234"/>
      <c r="DC187" s="234"/>
      <c r="DD187" s="234"/>
      <c r="DE187" s="234"/>
      <c r="DF187" s="234"/>
      <c r="DG187" s="234"/>
      <c r="DH187" s="234"/>
      <c r="DI187" s="234"/>
      <c r="DJ187" s="234"/>
      <c r="DK187" s="234"/>
      <c r="DL187" s="234"/>
      <c r="DM187" s="234"/>
      <c r="DN187" s="234"/>
      <c r="DO187" s="234"/>
      <c r="DP187" s="234"/>
      <c r="DQ187" s="234"/>
      <c r="DR187" s="234"/>
      <c r="DS187" s="234"/>
      <c r="DT187" s="234"/>
      <c r="DU187" s="234"/>
      <c r="DV187" s="234"/>
      <c r="DW187" s="234"/>
      <c r="DX187" s="234"/>
      <c r="DY187" s="234"/>
      <c r="DZ187" s="234"/>
      <c r="EA187" s="234"/>
      <c r="EB187" s="234"/>
      <c r="EC187" s="234"/>
      <c r="ED187" s="234"/>
      <c r="EE187" s="234"/>
      <c r="EF187" s="234"/>
      <c r="EG187" s="234"/>
      <c r="EH187" s="234"/>
      <c r="EI187" s="234"/>
      <c r="EJ187" s="234"/>
      <c r="EK187" s="234"/>
      <c r="EL187" s="234"/>
      <c r="EM187" s="234"/>
      <c r="EN187" s="234"/>
      <c r="EO187" s="234"/>
      <c r="EP187" s="234"/>
      <c r="EQ187" s="234"/>
      <c r="ER187" s="234"/>
      <c r="ES187" s="234"/>
      <c r="ET187" s="234"/>
      <c r="EU187" s="234"/>
      <c r="EV187" s="234"/>
      <c r="EW187" s="234"/>
      <c r="EX187" s="234"/>
      <c r="EY187" s="234"/>
      <c r="EZ187" s="234"/>
      <c r="FA187" s="234"/>
      <c r="FB187" s="234"/>
      <c r="FC187" s="234"/>
      <c r="FD187" s="234"/>
      <c r="FE187" s="234"/>
      <c r="FF187" s="234"/>
      <c r="FG187" s="234"/>
      <c r="FH187" s="234"/>
      <c r="FI187" s="234"/>
      <c r="FJ187" s="234"/>
      <c r="FK187" s="234"/>
      <c r="FL187" s="234"/>
      <c r="FM187" s="234"/>
      <c r="FN187" s="234"/>
      <c r="FO187" s="234"/>
      <c r="FP187" s="234"/>
      <c r="FQ187" s="234"/>
    </row>
    <row r="188" spans="1:173" s="216" customFormat="1" ht="21" x14ac:dyDescent="0.3">
      <c r="A188" s="331" t="s">
        <v>295</v>
      </c>
      <c r="B188" s="327" t="s">
        <v>296</v>
      </c>
      <c r="C188" s="350" t="s">
        <v>331</v>
      </c>
      <c r="D188" s="373">
        <f t="shared" si="100"/>
        <v>9900000</v>
      </c>
      <c r="E188" s="247">
        <f t="shared" si="101"/>
        <v>0</v>
      </c>
      <c r="F188" s="248">
        <f t="shared" si="102"/>
        <v>9900000</v>
      </c>
      <c r="G188" s="247"/>
      <c r="H188" s="248"/>
      <c r="I188" s="248"/>
      <c r="J188" s="249"/>
      <c r="K188" s="248">
        <f t="shared" si="103"/>
        <v>0</v>
      </c>
      <c r="L188" s="248">
        <f t="shared" si="104"/>
        <v>0</v>
      </c>
      <c r="M188" s="250"/>
      <c r="N188" s="248"/>
      <c r="O188" s="248"/>
      <c r="P188" s="248"/>
      <c r="Q188" s="248">
        <f t="shared" si="105"/>
        <v>0</v>
      </c>
      <c r="R188" s="250"/>
      <c r="S188" s="248">
        <v>0</v>
      </c>
      <c r="T188" s="248">
        <v>0</v>
      </c>
      <c r="U188" s="248"/>
      <c r="V188" s="248">
        <f t="shared" si="106"/>
        <v>9900000</v>
      </c>
      <c r="W188" s="248">
        <f>[3]จัดหาที่ดินCS!Z$52</f>
        <v>0</v>
      </c>
      <c r="X188" s="248">
        <f>[2]กจ.การจัดการพื้นที่!CA57</f>
        <v>9900000</v>
      </c>
      <c r="Y188" s="248">
        <f t="shared" si="107"/>
        <v>0</v>
      </c>
      <c r="Z188" s="248">
        <f>[3]จัดหาที่ดินCS!Z$150</f>
        <v>0</v>
      </c>
      <c r="AA188" s="248"/>
      <c r="AB188" s="248">
        <f t="shared" si="108"/>
        <v>0</v>
      </c>
      <c r="AC188" s="248">
        <f>[3]จัดหาที่ดินCS!Z$151</f>
        <v>0</v>
      </c>
      <c r="AD188" s="248"/>
      <c r="AE188" s="233"/>
    </row>
    <row r="189" spans="1:173" s="216" customFormat="1" ht="21" x14ac:dyDescent="0.3">
      <c r="A189" s="331" t="s">
        <v>297</v>
      </c>
      <c r="B189" s="327" t="s">
        <v>298</v>
      </c>
      <c r="C189" s="350" t="s">
        <v>349</v>
      </c>
      <c r="D189" s="373">
        <f t="shared" si="100"/>
        <v>826999.99999999988</v>
      </c>
      <c r="E189" s="247">
        <f t="shared" si="101"/>
        <v>0</v>
      </c>
      <c r="F189" s="248">
        <f t="shared" si="102"/>
        <v>826999.99999999988</v>
      </c>
      <c r="G189" s="247"/>
      <c r="H189" s="248"/>
      <c r="I189" s="248"/>
      <c r="J189" s="249"/>
      <c r="K189" s="248">
        <f t="shared" si="103"/>
        <v>0</v>
      </c>
      <c r="L189" s="248">
        <f t="shared" si="104"/>
        <v>0</v>
      </c>
      <c r="M189" s="250"/>
      <c r="N189" s="248"/>
      <c r="O189" s="248"/>
      <c r="P189" s="248"/>
      <c r="Q189" s="248">
        <f t="shared" si="105"/>
        <v>0</v>
      </c>
      <c r="R189" s="250"/>
      <c r="S189" s="248">
        <f>[2]กจ.การจัดการพื้นที่!CG20</f>
        <v>0</v>
      </c>
      <c r="T189" s="248">
        <f>[2]กจ.การจัดการพื้นที่!CG28</f>
        <v>0</v>
      </c>
      <c r="U189" s="248"/>
      <c r="V189" s="248">
        <f t="shared" si="106"/>
        <v>826999.99999999988</v>
      </c>
      <c r="W189" s="248">
        <f>[2]กจ.การจัดการพื้นที่!CG39</f>
        <v>0</v>
      </c>
      <c r="X189" s="248">
        <f>[2]กจ.การจัดการพื้นที่!CG57</f>
        <v>826999.99999999988</v>
      </c>
      <c r="Y189" s="248">
        <f t="shared" si="107"/>
        <v>0</v>
      </c>
      <c r="Z189" s="248">
        <f>[3]จัดหาที่ดินCS!Z$150</f>
        <v>0</v>
      </c>
      <c r="AA189" s="248"/>
      <c r="AB189" s="248">
        <f t="shared" si="108"/>
        <v>0</v>
      </c>
      <c r="AC189" s="248">
        <f>[3]จัดหาที่ดินCS!Z$151</f>
        <v>0</v>
      </c>
      <c r="AD189" s="248"/>
      <c r="AE189" s="233"/>
    </row>
    <row r="190" spans="1:173" s="216" customFormat="1" ht="21" x14ac:dyDescent="0.3">
      <c r="A190" s="331" t="s">
        <v>299</v>
      </c>
      <c r="B190" s="327" t="s">
        <v>300</v>
      </c>
      <c r="C190" s="350" t="s">
        <v>345</v>
      </c>
      <c r="D190" s="373">
        <f t="shared" si="100"/>
        <v>218900</v>
      </c>
      <c r="E190" s="247">
        <f t="shared" si="101"/>
        <v>0</v>
      </c>
      <c r="F190" s="248">
        <f t="shared" si="102"/>
        <v>218900</v>
      </c>
      <c r="G190" s="247"/>
      <c r="H190" s="248"/>
      <c r="I190" s="248"/>
      <c r="J190" s="249"/>
      <c r="K190" s="248">
        <f t="shared" si="103"/>
        <v>105000</v>
      </c>
      <c r="L190" s="248">
        <f t="shared" si="104"/>
        <v>0</v>
      </c>
      <c r="M190" s="250"/>
      <c r="N190" s="248"/>
      <c r="O190" s="248"/>
      <c r="P190" s="248"/>
      <c r="Q190" s="248">
        <f t="shared" si="105"/>
        <v>105000</v>
      </c>
      <c r="R190" s="250"/>
      <c r="S190" s="248">
        <f>[2]กจ.การจัดการพื้นที่!CM20</f>
        <v>63000</v>
      </c>
      <c r="T190" s="248">
        <f>[2]กจ.การจัดการพื้นที่!CM28</f>
        <v>42000</v>
      </c>
      <c r="U190" s="248"/>
      <c r="V190" s="248">
        <f t="shared" si="106"/>
        <v>38900</v>
      </c>
      <c r="W190" s="248">
        <f>[3]จัดหาที่ดินCS!Z$52</f>
        <v>0</v>
      </c>
      <c r="X190" s="248">
        <f>[2]กจ.การจัดการพื้นที่!CM57</f>
        <v>38900</v>
      </c>
      <c r="Y190" s="248">
        <f t="shared" si="107"/>
        <v>75000</v>
      </c>
      <c r="Z190" s="248">
        <f>[3]จัดหาที่ดินCS!Z$150</f>
        <v>0</v>
      </c>
      <c r="AA190" s="248">
        <f>[2]กจ.การจัดการพื้นที่!CM73</f>
        <v>75000</v>
      </c>
      <c r="AB190" s="248">
        <f t="shared" si="108"/>
        <v>0</v>
      </c>
      <c r="AC190" s="248">
        <f>[3]จัดหาที่ดินCS!Z$151</f>
        <v>0</v>
      </c>
      <c r="AD190" s="248"/>
      <c r="AE190" s="233"/>
    </row>
    <row r="191" spans="1:173" s="216" customFormat="1" ht="20.25" customHeight="1" x14ac:dyDescent="0.2">
      <c r="A191" s="331" t="s">
        <v>301</v>
      </c>
      <c r="B191" s="328" t="s">
        <v>302</v>
      </c>
      <c r="C191" s="310" t="s">
        <v>342</v>
      </c>
      <c r="D191" s="381">
        <f t="shared" si="100"/>
        <v>530000</v>
      </c>
      <c r="E191" s="213">
        <f t="shared" si="101"/>
        <v>0</v>
      </c>
      <c r="F191" s="232">
        <f t="shared" si="102"/>
        <v>530000</v>
      </c>
      <c r="G191" s="213"/>
      <c r="H191" s="232"/>
      <c r="I191" s="232"/>
      <c r="J191" s="232"/>
      <c r="K191" s="232">
        <f t="shared" si="103"/>
        <v>30000</v>
      </c>
      <c r="L191" s="232">
        <v>0</v>
      </c>
      <c r="M191" s="232"/>
      <c r="N191" s="211">
        <v>0</v>
      </c>
      <c r="O191" s="211">
        <v>0</v>
      </c>
      <c r="P191" s="232"/>
      <c r="Q191" s="232">
        <f t="shared" si="105"/>
        <v>30000</v>
      </c>
      <c r="R191" s="232"/>
      <c r="S191" s="211">
        <f>[2]กจ.การจัดการพื้นที่!CS20</f>
        <v>20000</v>
      </c>
      <c r="T191" s="211">
        <f>[2]กจ.การจัดการพื้นที่!CS28</f>
        <v>10000</v>
      </c>
      <c r="U191" s="232"/>
      <c r="V191" s="232">
        <f t="shared" si="106"/>
        <v>0</v>
      </c>
      <c r="W191" s="232"/>
      <c r="X191" s="232"/>
      <c r="Y191" s="232">
        <f t="shared" si="107"/>
        <v>500000</v>
      </c>
      <c r="Z191" s="232"/>
      <c r="AA191" s="232">
        <f>[2]กจ.การจัดการพื้นที่!CS73</f>
        <v>500000</v>
      </c>
      <c r="AB191" s="232">
        <f t="shared" si="108"/>
        <v>0</v>
      </c>
      <c r="AC191" s="232"/>
      <c r="AD191" s="232"/>
      <c r="AE191" s="233"/>
    </row>
    <row r="192" spans="1:173" s="216" customFormat="1" ht="37.5" x14ac:dyDescent="0.2">
      <c r="A192" s="331" t="s">
        <v>303</v>
      </c>
      <c r="B192" s="328" t="s">
        <v>361</v>
      </c>
      <c r="C192" s="308" t="s">
        <v>330</v>
      </c>
      <c r="D192" s="381">
        <v>850000</v>
      </c>
      <c r="E192" s="213">
        <f t="shared" si="101"/>
        <v>0</v>
      </c>
      <c r="F192" s="232" t="e">
        <f t="shared" si="102"/>
        <v>#REF!</v>
      </c>
      <c r="G192" s="213"/>
      <c r="H192" s="232"/>
      <c r="I192" s="232"/>
      <c r="J192" s="251"/>
      <c r="K192" s="211">
        <f t="shared" si="103"/>
        <v>0</v>
      </c>
      <c r="L192" s="211">
        <f>M192+N192+O192+P192</f>
        <v>0</v>
      </c>
      <c r="M192" s="232"/>
      <c r="N192" s="232"/>
      <c r="O192" s="232"/>
      <c r="P192" s="232"/>
      <c r="Q192" s="211">
        <f t="shared" si="105"/>
        <v>0</v>
      </c>
      <c r="R192" s="232"/>
      <c r="S192" s="232">
        <v>0</v>
      </c>
      <c r="T192" s="232">
        <v>0</v>
      </c>
      <c r="U192" s="232"/>
      <c r="V192" s="232" t="e">
        <f t="shared" si="106"/>
        <v>#REF!</v>
      </c>
      <c r="W192" s="232" t="e">
        <f>[2]กจ.การจัดการพื้นที่!BM43</f>
        <v>#REF!</v>
      </c>
      <c r="X192" s="232">
        <f>[2]กจ.การจัดการพื้นที่!DQ57</f>
        <v>850000</v>
      </c>
      <c r="Y192" s="232">
        <f t="shared" si="107"/>
        <v>0</v>
      </c>
      <c r="Z192" s="232">
        <v>0</v>
      </c>
      <c r="AA192" s="232">
        <v>0</v>
      </c>
      <c r="AB192" s="232">
        <f t="shared" si="108"/>
        <v>0</v>
      </c>
      <c r="AC192" s="232">
        <v>0</v>
      </c>
      <c r="AD192" s="232">
        <v>0</v>
      </c>
      <c r="AE192" s="233"/>
      <c r="AF192" s="234"/>
      <c r="AG192" s="234"/>
      <c r="AH192" s="234"/>
      <c r="AI192" s="234"/>
      <c r="AJ192" s="234"/>
      <c r="AK192" s="234"/>
      <c r="AL192" s="234"/>
      <c r="AM192" s="234"/>
      <c r="AN192" s="234"/>
      <c r="AO192" s="234"/>
      <c r="AP192" s="234"/>
      <c r="AQ192" s="234"/>
      <c r="AR192" s="234"/>
      <c r="AS192" s="234"/>
      <c r="AT192" s="234"/>
      <c r="AU192" s="234"/>
      <c r="AV192" s="234"/>
      <c r="AW192" s="234"/>
      <c r="AX192" s="234"/>
      <c r="AY192" s="234"/>
      <c r="AZ192" s="234"/>
      <c r="BA192" s="234"/>
      <c r="BB192" s="234"/>
      <c r="BC192" s="234"/>
      <c r="BD192" s="234"/>
      <c r="BE192" s="234"/>
      <c r="BF192" s="234"/>
      <c r="BG192" s="234"/>
      <c r="BH192" s="234"/>
      <c r="BI192" s="234"/>
      <c r="BJ192" s="234"/>
      <c r="BK192" s="234"/>
      <c r="BL192" s="234"/>
      <c r="BM192" s="234"/>
      <c r="BN192" s="234"/>
      <c r="BO192" s="234"/>
      <c r="BP192" s="234"/>
      <c r="BQ192" s="234"/>
      <c r="BR192" s="234"/>
      <c r="BS192" s="234"/>
      <c r="BT192" s="234"/>
      <c r="BU192" s="234"/>
      <c r="BV192" s="234"/>
      <c r="BW192" s="234"/>
      <c r="BX192" s="234"/>
      <c r="BY192" s="234"/>
      <c r="BZ192" s="234"/>
      <c r="CA192" s="234"/>
      <c r="CB192" s="234"/>
      <c r="CC192" s="234"/>
      <c r="CD192" s="234"/>
      <c r="CE192" s="234"/>
      <c r="CF192" s="234"/>
      <c r="CG192" s="234"/>
      <c r="CH192" s="234"/>
      <c r="CI192" s="234"/>
      <c r="CJ192" s="234"/>
      <c r="CK192" s="234"/>
      <c r="CL192" s="234"/>
      <c r="CM192" s="234"/>
      <c r="CN192" s="234"/>
      <c r="CO192" s="234"/>
      <c r="CP192" s="234"/>
      <c r="CQ192" s="234"/>
      <c r="CR192" s="234"/>
      <c r="CS192" s="234"/>
      <c r="CT192" s="234"/>
      <c r="CU192" s="234"/>
      <c r="CV192" s="234"/>
      <c r="CW192" s="234"/>
      <c r="CX192" s="234"/>
      <c r="CY192" s="234"/>
      <c r="CZ192" s="234"/>
      <c r="DA192" s="234"/>
      <c r="DB192" s="234"/>
      <c r="DC192" s="234"/>
      <c r="DD192" s="234"/>
      <c r="DE192" s="234"/>
      <c r="DF192" s="234"/>
      <c r="DG192" s="234"/>
      <c r="DH192" s="234"/>
      <c r="DI192" s="234"/>
      <c r="DJ192" s="234"/>
      <c r="DK192" s="234"/>
      <c r="DL192" s="234"/>
      <c r="DM192" s="234"/>
      <c r="DN192" s="234"/>
      <c r="DO192" s="234"/>
      <c r="DP192" s="234"/>
      <c r="DQ192" s="234"/>
      <c r="DR192" s="234"/>
      <c r="DS192" s="234"/>
      <c r="DT192" s="234"/>
      <c r="DU192" s="234"/>
      <c r="DV192" s="234"/>
      <c r="DW192" s="234"/>
      <c r="DX192" s="234"/>
      <c r="DY192" s="234"/>
      <c r="DZ192" s="234"/>
      <c r="EA192" s="234"/>
      <c r="EB192" s="234"/>
      <c r="EC192" s="234"/>
      <c r="ED192" s="234"/>
      <c r="EE192" s="234"/>
      <c r="EF192" s="234"/>
      <c r="EG192" s="234"/>
      <c r="EH192" s="234"/>
      <c r="EI192" s="234"/>
      <c r="EJ192" s="234"/>
      <c r="EK192" s="234"/>
      <c r="EL192" s="234"/>
      <c r="EM192" s="234"/>
      <c r="EN192" s="234"/>
      <c r="EO192" s="234"/>
      <c r="EP192" s="234"/>
      <c r="EQ192" s="234"/>
      <c r="ER192" s="234"/>
      <c r="ES192" s="234"/>
      <c r="ET192" s="234"/>
      <c r="EU192" s="234"/>
      <c r="EV192" s="234"/>
      <c r="EW192" s="234"/>
      <c r="EX192" s="234"/>
      <c r="EY192" s="234"/>
      <c r="EZ192" s="234"/>
      <c r="FA192" s="234"/>
      <c r="FB192" s="234"/>
      <c r="FC192" s="234"/>
      <c r="FD192" s="234"/>
      <c r="FE192" s="234"/>
      <c r="FF192" s="234"/>
      <c r="FG192" s="234"/>
      <c r="FH192" s="234"/>
      <c r="FI192" s="234"/>
      <c r="FJ192" s="234"/>
      <c r="FK192" s="234"/>
      <c r="FL192" s="234"/>
      <c r="FM192" s="234"/>
      <c r="FN192" s="234"/>
      <c r="FO192" s="234"/>
      <c r="FP192" s="234"/>
      <c r="FQ192" s="234"/>
    </row>
    <row r="193" spans="1:173" s="216" customFormat="1" ht="21" hidden="1" x14ac:dyDescent="0.3">
      <c r="A193" s="332" t="s">
        <v>304</v>
      </c>
      <c r="B193" s="327" t="s">
        <v>305</v>
      </c>
      <c r="C193" s="350" t="s">
        <v>41</v>
      </c>
      <c r="D193" s="373">
        <f t="shared" si="100"/>
        <v>0</v>
      </c>
      <c r="E193" s="247">
        <f t="shared" si="101"/>
        <v>0</v>
      </c>
      <c r="F193" s="248">
        <f t="shared" si="102"/>
        <v>0</v>
      </c>
      <c r="G193" s="247"/>
      <c r="H193" s="248"/>
      <c r="I193" s="248"/>
      <c r="J193" s="249"/>
      <c r="K193" s="248">
        <f t="shared" si="103"/>
        <v>0</v>
      </c>
      <c r="L193" s="248">
        <f>M193+N193+O193+P193</f>
        <v>0</v>
      </c>
      <c r="M193" s="250"/>
      <c r="N193" s="248"/>
      <c r="O193" s="248"/>
      <c r="P193" s="248"/>
      <c r="Q193" s="248">
        <f t="shared" si="105"/>
        <v>0</v>
      </c>
      <c r="R193" s="250"/>
      <c r="S193" s="248">
        <v>0</v>
      </c>
      <c r="T193" s="248">
        <f>[2]กจ.การจัดการพื้นที่!AT28</f>
        <v>0</v>
      </c>
      <c r="U193" s="248"/>
      <c r="V193" s="248">
        <f t="shared" si="106"/>
        <v>0</v>
      </c>
      <c r="W193" s="248">
        <f>[3]จัดหาที่ดินCS!Z$52</f>
        <v>0</v>
      </c>
      <c r="X193" s="248">
        <f>[3]จัดหาที่ดินCS!Z$106</f>
        <v>0</v>
      </c>
      <c r="Y193" s="248">
        <f t="shared" si="107"/>
        <v>0</v>
      </c>
      <c r="Z193" s="248">
        <f>[3]จัดหาที่ดินCS!Z$150</f>
        <v>0</v>
      </c>
      <c r="AA193" s="248"/>
      <c r="AB193" s="248">
        <f t="shared" si="108"/>
        <v>0</v>
      </c>
      <c r="AC193" s="248">
        <f>[3]จัดหาที่ดินCS!Z$151</f>
        <v>0</v>
      </c>
      <c r="AD193" s="248"/>
      <c r="AE193" s="233"/>
    </row>
    <row r="194" spans="1:173" s="196" customFormat="1" ht="21" x14ac:dyDescent="0.3">
      <c r="A194" s="287" t="s">
        <v>306</v>
      </c>
      <c r="B194" s="288"/>
      <c r="C194" s="345"/>
      <c r="D194" s="361">
        <f>D195+D198+D199+D200+D197+D196</f>
        <v>130109600</v>
      </c>
      <c r="E194" s="300">
        <f t="shared" ref="E194:AD194" si="109">E195+E198+E199+E200+E197+E196</f>
        <v>0</v>
      </c>
      <c r="F194" s="209">
        <f t="shared" si="109"/>
        <v>130109600</v>
      </c>
      <c r="G194" s="209">
        <f t="shared" si="109"/>
        <v>0</v>
      </c>
      <c r="H194" s="209">
        <f t="shared" si="109"/>
        <v>0</v>
      </c>
      <c r="I194" s="209">
        <f t="shared" si="109"/>
        <v>0</v>
      </c>
      <c r="J194" s="209">
        <f t="shared" si="109"/>
        <v>0</v>
      </c>
      <c r="K194" s="209">
        <f t="shared" si="109"/>
        <v>110046800</v>
      </c>
      <c r="L194" s="209">
        <f t="shared" si="109"/>
        <v>0</v>
      </c>
      <c r="M194" s="209">
        <f t="shared" si="109"/>
        <v>0</v>
      </c>
      <c r="N194" s="209">
        <f t="shared" si="109"/>
        <v>0</v>
      </c>
      <c r="O194" s="209">
        <f t="shared" si="109"/>
        <v>0</v>
      </c>
      <c r="P194" s="209">
        <f t="shared" si="109"/>
        <v>0</v>
      </c>
      <c r="Q194" s="209">
        <f t="shared" si="109"/>
        <v>110046800</v>
      </c>
      <c r="R194" s="209">
        <f t="shared" si="109"/>
        <v>0</v>
      </c>
      <c r="S194" s="209">
        <f t="shared" si="109"/>
        <v>66442900</v>
      </c>
      <c r="T194" s="209">
        <f t="shared" si="109"/>
        <v>43603900</v>
      </c>
      <c r="U194" s="209">
        <f t="shared" si="109"/>
        <v>0</v>
      </c>
      <c r="V194" s="209">
        <f t="shared" si="109"/>
        <v>17762800</v>
      </c>
      <c r="W194" s="209">
        <f t="shared" si="109"/>
        <v>17762800</v>
      </c>
      <c r="X194" s="209">
        <f t="shared" si="109"/>
        <v>0</v>
      </c>
      <c r="Y194" s="209">
        <f t="shared" si="109"/>
        <v>0</v>
      </c>
      <c r="Z194" s="209">
        <f t="shared" si="109"/>
        <v>0</v>
      </c>
      <c r="AA194" s="209">
        <f t="shared" si="109"/>
        <v>0</v>
      </c>
      <c r="AB194" s="209">
        <f t="shared" si="109"/>
        <v>2300000</v>
      </c>
      <c r="AC194" s="209">
        <f t="shared" si="109"/>
        <v>0</v>
      </c>
      <c r="AD194" s="209">
        <f t="shared" si="109"/>
        <v>2300000</v>
      </c>
      <c r="AE194" s="130"/>
    </row>
    <row r="195" spans="1:173" s="114" customFormat="1" ht="21" x14ac:dyDescent="0.3">
      <c r="A195" s="331" t="s">
        <v>39</v>
      </c>
      <c r="B195" s="312" t="s">
        <v>307</v>
      </c>
      <c r="C195" s="350" t="s">
        <v>330</v>
      </c>
      <c r="D195" s="354">
        <f t="shared" ref="D195:D200" si="110">E195+F195</f>
        <v>6156400</v>
      </c>
      <c r="E195" s="140">
        <f t="shared" ref="E195:E200" si="111">G195+L195+Z195+AC195</f>
        <v>0</v>
      </c>
      <c r="F195" s="141">
        <f t="shared" ref="F195:F200" si="112">Q195+V195+AA195+AD195</f>
        <v>6156400</v>
      </c>
      <c r="G195" s="140"/>
      <c r="H195" s="141"/>
      <c r="I195" s="141"/>
      <c r="J195" s="141"/>
      <c r="K195" s="141">
        <f t="shared" ref="K195:K200" si="113">L195+Q195</f>
        <v>2693600</v>
      </c>
      <c r="L195" s="141">
        <f t="shared" ref="L195:L200" si="114">M195+N195+O195+P195</f>
        <v>0</v>
      </c>
      <c r="M195" s="141"/>
      <c r="N195" s="141"/>
      <c r="O195" s="141"/>
      <c r="P195" s="141"/>
      <c r="Q195" s="141">
        <f t="shared" ref="Q195:Q200" si="115">R195+S195+T195+U195</f>
        <v>2693600</v>
      </c>
      <c r="R195" s="141"/>
      <c r="S195" s="141">
        <f>[2]ฐานข้อมูลที่ดิน!S19</f>
        <v>2393600</v>
      </c>
      <c r="T195" s="141">
        <f>[2]ฐานข้อมูลที่ดิน!S23</f>
        <v>300000</v>
      </c>
      <c r="U195" s="141"/>
      <c r="V195" s="141">
        <f t="shared" ref="V195:V200" si="116">W195+X195</f>
        <v>1162800</v>
      </c>
      <c r="W195" s="141">
        <f>[2]ฐานข้อมูลที่ดิน!S31</f>
        <v>1162800</v>
      </c>
      <c r="X195" s="141">
        <f>[3]เครื่องมือกลไกCS!S$186</f>
        <v>0</v>
      </c>
      <c r="Y195" s="141">
        <f>Z195+AA195</f>
        <v>0</v>
      </c>
      <c r="Z195" s="141">
        <v>0</v>
      </c>
      <c r="AA195" s="141"/>
      <c r="AB195" s="141">
        <f>AC195+AD195</f>
        <v>2300000</v>
      </c>
      <c r="AC195" s="141">
        <v>0</v>
      </c>
      <c r="AD195" s="141">
        <f>[2]ฐานข้อมูลที่ดิน!S51</f>
        <v>2300000</v>
      </c>
      <c r="AE195" s="126"/>
    </row>
    <row r="196" spans="1:173" s="171" customFormat="1" ht="21" x14ac:dyDescent="0.2">
      <c r="A196" s="333" t="s">
        <v>42</v>
      </c>
      <c r="B196" s="327" t="s">
        <v>357</v>
      </c>
      <c r="C196" s="308" t="s">
        <v>330</v>
      </c>
      <c r="D196" s="381">
        <f t="shared" si="110"/>
        <v>14410800</v>
      </c>
      <c r="E196" s="168">
        <f>G196+L196+Z196+AC196</f>
        <v>0</v>
      </c>
      <c r="F196" s="167">
        <f>Q196+V196+AA196+AD196</f>
        <v>14410800</v>
      </c>
      <c r="G196" s="167">
        <v>0</v>
      </c>
      <c r="H196" s="167">
        <v>0</v>
      </c>
      <c r="I196" s="167">
        <v>0</v>
      </c>
      <c r="J196" s="167">
        <v>0</v>
      </c>
      <c r="K196" s="169">
        <f t="shared" si="113"/>
        <v>14410800</v>
      </c>
      <c r="L196" s="169">
        <f>M196+N196+O196+P196</f>
        <v>0</v>
      </c>
      <c r="M196" s="167">
        <v>0</v>
      </c>
      <c r="N196" s="167">
        <v>0</v>
      </c>
      <c r="O196" s="167">
        <v>0</v>
      </c>
      <c r="P196" s="167">
        <v>0</v>
      </c>
      <c r="Q196" s="169">
        <f>R196+S196+T196+U196</f>
        <v>14410800</v>
      </c>
      <c r="R196" s="167">
        <v>0</v>
      </c>
      <c r="S196" s="167">
        <f>[2]ฐานข้อมูลที่ดิน!Y19</f>
        <v>11528600</v>
      </c>
      <c r="T196" s="167">
        <f>[2]ฐานข้อมูลที่ดิน!Y23</f>
        <v>2882200</v>
      </c>
      <c r="U196" s="167">
        <v>0</v>
      </c>
      <c r="V196" s="169">
        <f>W196+X196</f>
        <v>0</v>
      </c>
      <c r="W196" s="167">
        <f>[2]ฐานข้อมูลที่ดิน!W31</f>
        <v>0</v>
      </c>
      <c r="X196" s="167">
        <f>[2]ฐานข้อมูลที่ดิน!W46</f>
        <v>0</v>
      </c>
      <c r="Y196" s="167">
        <v>0</v>
      </c>
      <c r="Z196" s="167">
        <v>0</v>
      </c>
      <c r="AA196" s="167">
        <v>0</v>
      </c>
      <c r="AB196" s="167">
        <v>0</v>
      </c>
      <c r="AC196" s="167">
        <v>0</v>
      </c>
      <c r="AD196" s="167">
        <v>0</v>
      </c>
      <c r="AE196" s="170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  <c r="CP196" s="219"/>
      <c r="CQ196" s="219"/>
      <c r="CR196" s="219"/>
      <c r="CS196" s="219"/>
      <c r="CT196" s="219"/>
      <c r="CU196" s="219"/>
      <c r="CV196" s="219"/>
      <c r="CW196" s="219"/>
      <c r="CX196" s="219"/>
      <c r="CY196" s="219"/>
      <c r="CZ196" s="219"/>
      <c r="DA196" s="219"/>
      <c r="DB196" s="219"/>
      <c r="DC196" s="219"/>
      <c r="DD196" s="219"/>
      <c r="DE196" s="219"/>
      <c r="DF196" s="219"/>
      <c r="DG196" s="219"/>
      <c r="DH196" s="219"/>
      <c r="DI196" s="219"/>
      <c r="DJ196" s="219"/>
      <c r="DK196" s="219"/>
      <c r="DL196" s="219"/>
      <c r="DM196" s="219"/>
      <c r="DN196" s="219"/>
      <c r="DO196" s="219"/>
      <c r="DP196" s="219"/>
      <c r="DQ196" s="219"/>
      <c r="DR196" s="219"/>
      <c r="DS196" s="219"/>
      <c r="DT196" s="219"/>
      <c r="DU196" s="219"/>
      <c r="DV196" s="219"/>
      <c r="DW196" s="219"/>
      <c r="DX196" s="219"/>
      <c r="DY196" s="219"/>
      <c r="DZ196" s="219"/>
      <c r="EA196" s="219"/>
      <c r="EB196" s="219"/>
      <c r="EC196" s="219"/>
      <c r="ED196" s="219"/>
      <c r="EE196" s="219"/>
      <c r="EF196" s="219"/>
      <c r="EG196" s="219"/>
      <c r="EH196" s="219"/>
      <c r="EI196" s="219"/>
      <c r="EJ196" s="219"/>
      <c r="EK196" s="219"/>
      <c r="EL196" s="219"/>
      <c r="EM196" s="219"/>
      <c r="EN196" s="219"/>
      <c r="EO196" s="219"/>
      <c r="EP196" s="219"/>
      <c r="EQ196" s="219"/>
      <c r="ER196" s="219"/>
      <c r="ES196" s="219"/>
      <c r="ET196" s="219"/>
      <c r="EU196" s="219"/>
      <c r="EV196" s="219"/>
      <c r="EW196" s="219"/>
      <c r="EX196" s="219"/>
      <c r="EY196" s="219"/>
      <c r="EZ196" s="219"/>
      <c r="FA196" s="219"/>
      <c r="FB196" s="219"/>
      <c r="FC196" s="219"/>
      <c r="FD196" s="219"/>
      <c r="FE196" s="219"/>
      <c r="FF196" s="219"/>
      <c r="FG196" s="219"/>
      <c r="FH196" s="219"/>
      <c r="FI196" s="219"/>
      <c r="FJ196" s="219"/>
      <c r="FK196" s="219"/>
      <c r="FL196" s="219"/>
      <c r="FM196" s="219"/>
      <c r="FN196" s="219"/>
      <c r="FO196" s="219"/>
      <c r="FP196" s="219"/>
      <c r="FQ196" s="219"/>
    </row>
    <row r="197" spans="1:173" s="171" customFormat="1" ht="21" x14ac:dyDescent="0.2">
      <c r="A197" s="334" t="s">
        <v>44</v>
      </c>
      <c r="B197" s="335" t="s">
        <v>358</v>
      </c>
      <c r="C197" s="308" t="s">
        <v>330</v>
      </c>
      <c r="D197" s="381">
        <f t="shared" si="110"/>
        <v>77500000</v>
      </c>
      <c r="E197" s="168">
        <f>G197+L197+Z197+AC197</f>
        <v>0</v>
      </c>
      <c r="F197" s="167">
        <f>Q197+V197+AA197+AD197</f>
        <v>77500000</v>
      </c>
      <c r="G197" s="167">
        <v>0</v>
      </c>
      <c r="H197" s="167">
        <v>0</v>
      </c>
      <c r="I197" s="167">
        <v>0</v>
      </c>
      <c r="J197" s="167">
        <v>0</v>
      </c>
      <c r="K197" s="169">
        <f t="shared" si="113"/>
        <v>71500000</v>
      </c>
      <c r="L197" s="169">
        <f>M197+N197+O197+P197</f>
        <v>0</v>
      </c>
      <c r="M197" s="167">
        <v>0</v>
      </c>
      <c r="N197" s="167">
        <v>0</v>
      </c>
      <c r="O197" s="167">
        <v>0</v>
      </c>
      <c r="P197" s="167">
        <v>0</v>
      </c>
      <c r="Q197" s="169">
        <f>R197+S197+T197+U197</f>
        <v>71500000</v>
      </c>
      <c r="R197" s="167">
        <f>[2]ฐานข้อมูลที่ดิน!AE13</f>
        <v>0</v>
      </c>
      <c r="S197" s="167">
        <f>[2]ฐานข้อมูลที่ดิน!AE19</f>
        <v>37180000</v>
      </c>
      <c r="T197" s="167">
        <f>[2]ฐานข้อมูลที่ดิน!AE23</f>
        <v>34320000</v>
      </c>
      <c r="U197" s="167">
        <v>0</v>
      </c>
      <c r="V197" s="169">
        <f>W197+X197</f>
        <v>6000000</v>
      </c>
      <c r="W197" s="167">
        <f>[2]ฐานข้อมูลที่ดิน!AE31</f>
        <v>6000000</v>
      </c>
      <c r="X197" s="167">
        <f>[2]ฐานข้อมูลที่ดิน!AE46</f>
        <v>0</v>
      </c>
      <c r="Y197" s="167">
        <v>0</v>
      </c>
      <c r="Z197" s="167">
        <v>0</v>
      </c>
      <c r="AA197" s="167">
        <v>0</v>
      </c>
      <c r="AB197" s="167">
        <v>0</v>
      </c>
      <c r="AC197" s="167">
        <v>0</v>
      </c>
      <c r="AD197" s="167">
        <v>0</v>
      </c>
      <c r="AE197" s="170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  <c r="CP197" s="219"/>
      <c r="CQ197" s="219"/>
      <c r="CR197" s="219"/>
      <c r="CS197" s="219"/>
      <c r="CT197" s="219"/>
      <c r="CU197" s="219"/>
      <c r="CV197" s="219"/>
      <c r="CW197" s="219"/>
      <c r="CX197" s="219"/>
      <c r="CY197" s="219"/>
      <c r="CZ197" s="219"/>
      <c r="DA197" s="219"/>
      <c r="DB197" s="219"/>
      <c r="DC197" s="219"/>
      <c r="DD197" s="219"/>
      <c r="DE197" s="219"/>
      <c r="DF197" s="219"/>
      <c r="DG197" s="219"/>
      <c r="DH197" s="219"/>
      <c r="DI197" s="219"/>
      <c r="DJ197" s="219"/>
      <c r="DK197" s="219"/>
      <c r="DL197" s="219"/>
      <c r="DM197" s="219"/>
      <c r="DN197" s="219"/>
      <c r="DO197" s="219"/>
      <c r="DP197" s="219"/>
      <c r="DQ197" s="219"/>
      <c r="DR197" s="219"/>
      <c r="DS197" s="219"/>
      <c r="DT197" s="219"/>
      <c r="DU197" s="219"/>
      <c r="DV197" s="219"/>
      <c r="DW197" s="219"/>
      <c r="DX197" s="219"/>
      <c r="DY197" s="219"/>
      <c r="DZ197" s="219"/>
      <c r="EA197" s="219"/>
      <c r="EB197" s="219"/>
      <c r="EC197" s="219"/>
      <c r="ED197" s="219"/>
      <c r="EE197" s="219"/>
      <c r="EF197" s="219"/>
      <c r="EG197" s="219"/>
      <c r="EH197" s="219"/>
      <c r="EI197" s="219"/>
      <c r="EJ197" s="219"/>
      <c r="EK197" s="219"/>
      <c r="EL197" s="219"/>
      <c r="EM197" s="219"/>
      <c r="EN197" s="219"/>
      <c r="EO197" s="219"/>
      <c r="EP197" s="219"/>
      <c r="EQ197" s="219"/>
      <c r="ER197" s="219"/>
      <c r="ES197" s="219"/>
      <c r="ET197" s="219"/>
      <c r="EU197" s="219"/>
      <c r="EV197" s="219"/>
      <c r="EW197" s="219"/>
      <c r="EX197" s="219"/>
      <c r="EY197" s="219"/>
      <c r="EZ197" s="219"/>
      <c r="FA197" s="219"/>
      <c r="FB197" s="219"/>
      <c r="FC197" s="219"/>
      <c r="FD197" s="219"/>
      <c r="FE197" s="219"/>
      <c r="FF197" s="219"/>
      <c r="FG197" s="219"/>
      <c r="FH197" s="219"/>
      <c r="FI197" s="219"/>
      <c r="FJ197" s="219"/>
      <c r="FK197" s="219"/>
      <c r="FL197" s="219"/>
      <c r="FM197" s="219"/>
      <c r="FN197" s="219"/>
      <c r="FO197" s="219"/>
      <c r="FP197" s="219"/>
      <c r="FQ197" s="219"/>
    </row>
    <row r="198" spans="1:173" s="114" customFormat="1" ht="37.5" x14ac:dyDescent="0.2">
      <c r="A198" s="331" t="s">
        <v>54</v>
      </c>
      <c r="B198" s="316" t="s">
        <v>308</v>
      </c>
      <c r="C198" s="308" t="s">
        <v>330</v>
      </c>
      <c r="D198" s="289">
        <f t="shared" si="110"/>
        <v>8817000</v>
      </c>
      <c r="E198" s="140">
        <f t="shared" si="111"/>
        <v>0</v>
      </c>
      <c r="F198" s="139">
        <f t="shared" si="112"/>
        <v>8817000</v>
      </c>
      <c r="G198" s="139">
        <v>0</v>
      </c>
      <c r="H198" s="139">
        <v>0</v>
      </c>
      <c r="I198" s="139">
        <v>0</v>
      </c>
      <c r="J198" s="139">
        <v>0</v>
      </c>
      <c r="K198" s="141">
        <f t="shared" si="113"/>
        <v>4817000</v>
      </c>
      <c r="L198" s="141">
        <f t="shared" si="114"/>
        <v>0</v>
      </c>
      <c r="M198" s="139">
        <v>0</v>
      </c>
      <c r="N198" s="139">
        <v>0</v>
      </c>
      <c r="O198" s="139">
        <v>0</v>
      </c>
      <c r="P198" s="139">
        <v>0</v>
      </c>
      <c r="Q198" s="141">
        <f t="shared" si="115"/>
        <v>4817000</v>
      </c>
      <c r="R198" s="139">
        <v>0</v>
      </c>
      <c r="S198" s="139">
        <f>[2]ฐานข้อมูลที่ดิน!AK19</f>
        <v>2435300</v>
      </c>
      <c r="T198" s="139">
        <f>[2]ฐานข้อมูลที่ดิน!AK23</f>
        <v>2381700</v>
      </c>
      <c r="U198" s="139">
        <v>0</v>
      </c>
      <c r="V198" s="141">
        <f>W198+X198</f>
        <v>4000000</v>
      </c>
      <c r="W198" s="139">
        <f>[2]ฐานข้อมูลที่ดิน!AK31</f>
        <v>4000000</v>
      </c>
      <c r="X198" s="139">
        <v>0</v>
      </c>
      <c r="Y198" s="139">
        <v>0</v>
      </c>
      <c r="Z198" s="139">
        <v>0</v>
      </c>
      <c r="AA198" s="139">
        <v>0</v>
      </c>
      <c r="AB198" s="139">
        <v>0</v>
      </c>
      <c r="AC198" s="139">
        <v>0</v>
      </c>
      <c r="AD198" s="139">
        <v>0</v>
      </c>
      <c r="AE198" s="126"/>
      <c r="AF198" s="132"/>
      <c r="AG198" s="132"/>
      <c r="AH198" s="132"/>
      <c r="AI198" s="132"/>
      <c r="AJ198" s="132"/>
      <c r="AK198" s="132"/>
      <c r="AL198" s="132"/>
      <c r="AM198" s="132"/>
      <c r="AN198" s="132"/>
      <c r="AO198" s="132"/>
      <c r="AP198" s="132"/>
      <c r="AQ198" s="132"/>
      <c r="AR198" s="132"/>
      <c r="AS198" s="132"/>
      <c r="AT198" s="132"/>
      <c r="AU198" s="132"/>
      <c r="AV198" s="132"/>
      <c r="AW198" s="132"/>
      <c r="AX198" s="132"/>
      <c r="AY198" s="132"/>
      <c r="AZ198" s="132"/>
      <c r="BA198" s="132"/>
      <c r="BB198" s="132"/>
      <c r="BC198" s="132"/>
      <c r="BD198" s="132"/>
      <c r="BE198" s="132"/>
      <c r="BF198" s="132"/>
      <c r="BG198" s="132"/>
      <c r="BH198" s="132"/>
      <c r="BI198" s="132"/>
      <c r="BJ198" s="132"/>
      <c r="BK198" s="132"/>
      <c r="BL198" s="132"/>
      <c r="BM198" s="132"/>
      <c r="BN198" s="132"/>
      <c r="BO198" s="132"/>
      <c r="BP198" s="132"/>
      <c r="BQ198" s="132"/>
      <c r="BR198" s="132"/>
      <c r="BS198" s="132"/>
      <c r="BT198" s="132"/>
      <c r="BU198" s="132"/>
      <c r="BV198" s="132"/>
      <c r="BW198" s="132"/>
      <c r="BX198" s="132"/>
      <c r="BY198" s="132"/>
      <c r="BZ198" s="132"/>
      <c r="CA198" s="132"/>
      <c r="CB198" s="132"/>
      <c r="CC198" s="132"/>
      <c r="CD198" s="132"/>
      <c r="CE198" s="132"/>
      <c r="CF198" s="132"/>
      <c r="CG198" s="132"/>
      <c r="CH198" s="132"/>
      <c r="CI198" s="132"/>
      <c r="CJ198" s="132"/>
      <c r="CK198" s="132"/>
      <c r="CL198" s="132"/>
      <c r="CM198" s="132"/>
      <c r="CN198" s="132"/>
      <c r="CO198" s="132"/>
      <c r="CP198" s="132"/>
      <c r="CQ198" s="132"/>
      <c r="CR198" s="132"/>
      <c r="CS198" s="132"/>
      <c r="CT198" s="132"/>
      <c r="CU198" s="132"/>
      <c r="CV198" s="132"/>
      <c r="CW198" s="132"/>
      <c r="CX198" s="132"/>
      <c r="CY198" s="132"/>
      <c r="CZ198" s="132"/>
      <c r="DA198" s="132"/>
      <c r="DB198" s="132"/>
      <c r="DC198" s="132"/>
      <c r="DD198" s="132"/>
      <c r="DE198" s="132"/>
      <c r="DF198" s="132"/>
      <c r="DG198" s="132"/>
      <c r="DH198" s="132"/>
      <c r="DI198" s="132"/>
      <c r="DJ198" s="132"/>
      <c r="DK198" s="132"/>
      <c r="DL198" s="132"/>
      <c r="DM198" s="132"/>
      <c r="DN198" s="132"/>
      <c r="DO198" s="132"/>
      <c r="DP198" s="132"/>
      <c r="DQ198" s="132"/>
      <c r="DR198" s="132"/>
      <c r="DS198" s="132"/>
      <c r="DT198" s="132"/>
      <c r="DU198" s="132"/>
      <c r="DV198" s="132"/>
      <c r="DW198" s="132"/>
      <c r="DX198" s="132"/>
      <c r="DY198" s="132"/>
      <c r="DZ198" s="132"/>
      <c r="EA198" s="132"/>
      <c r="EB198" s="132"/>
      <c r="EC198" s="132"/>
      <c r="ED198" s="132"/>
      <c r="EE198" s="132"/>
      <c r="EF198" s="132"/>
      <c r="EG198" s="132"/>
      <c r="EH198" s="132"/>
      <c r="EI198" s="132"/>
      <c r="EJ198" s="132"/>
      <c r="EK198" s="132"/>
      <c r="EL198" s="132"/>
      <c r="EM198" s="132"/>
      <c r="EN198" s="132"/>
      <c r="EO198" s="132"/>
      <c r="EP198" s="132"/>
      <c r="EQ198" s="132"/>
      <c r="ER198" s="132"/>
      <c r="ES198" s="132"/>
      <c r="ET198" s="132"/>
      <c r="EU198" s="132"/>
      <c r="EV198" s="132"/>
      <c r="EW198" s="132"/>
      <c r="EX198" s="132"/>
      <c r="EY198" s="132"/>
      <c r="EZ198" s="132"/>
      <c r="FA198" s="132"/>
      <c r="FB198" s="132"/>
      <c r="FC198" s="132"/>
      <c r="FD198" s="132"/>
      <c r="FE198" s="132"/>
      <c r="FF198" s="132"/>
      <c r="FG198" s="132"/>
      <c r="FH198" s="132"/>
      <c r="FI198" s="132"/>
      <c r="FJ198" s="132"/>
      <c r="FK198" s="132"/>
      <c r="FL198" s="132"/>
      <c r="FM198" s="132"/>
      <c r="FN198" s="132"/>
      <c r="FO198" s="132"/>
      <c r="FP198" s="132"/>
      <c r="FQ198" s="132"/>
    </row>
    <row r="199" spans="1:173" s="114" customFormat="1" ht="21" x14ac:dyDescent="0.3">
      <c r="A199" s="336" t="s">
        <v>81</v>
      </c>
      <c r="B199" s="337" t="s">
        <v>309</v>
      </c>
      <c r="C199" s="350" t="s">
        <v>330</v>
      </c>
      <c r="D199" s="354">
        <f t="shared" si="110"/>
        <v>21885400</v>
      </c>
      <c r="E199" s="140">
        <f t="shared" si="111"/>
        <v>0</v>
      </c>
      <c r="F199" s="139">
        <f t="shared" si="112"/>
        <v>21885400</v>
      </c>
      <c r="G199" s="139">
        <v>0</v>
      </c>
      <c r="H199" s="139">
        <v>0</v>
      </c>
      <c r="I199" s="139">
        <v>0</v>
      </c>
      <c r="J199" s="139">
        <v>0</v>
      </c>
      <c r="K199" s="141">
        <f t="shared" si="113"/>
        <v>15285400</v>
      </c>
      <c r="L199" s="141">
        <f t="shared" si="114"/>
        <v>0</v>
      </c>
      <c r="M199" s="139">
        <v>0</v>
      </c>
      <c r="N199" s="139">
        <v>0</v>
      </c>
      <c r="O199" s="139">
        <v>0</v>
      </c>
      <c r="P199" s="139">
        <v>0</v>
      </c>
      <c r="Q199" s="141">
        <f t="shared" si="115"/>
        <v>15285400</v>
      </c>
      <c r="R199" s="139">
        <v>0</v>
      </c>
      <c r="S199" s="139">
        <f>[2]ฐานข้อมูลที่ดิน!AQ19</f>
        <v>11865400</v>
      </c>
      <c r="T199" s="139">
        <f>[2]ฐานข้อมูลที่ดิน!AQ23</f>
        <v>3420000</v>
      </c>
      <c r="U199" s="139">
        <v>0</v>
      </c>
      <c r="V199" s="141">
        <f t="shared" si="116"/>
        <v>6600000</v>
      </c>
      <c r="W199" s="139">
        <f>[2]ฐานข้อมูลที่ดิน!AQ31</f>
        <v>6600000</v>
      </c>
      <c r="X199" s="139">
        <v>0</v>
      </c>
      <c r="Y199" s="139">
        <v>0</v>
      </c>
      <c r="Z199" s="139">
        <v>0</v>
      </c>
      <c r="AA199" s="139">
        <v>0</v>
      </c>
      <c r="AB199" s="139">
        <v>0</v>
      </c>
      <c r="AC199" s="139">
        <v>0</v>
      </c>
      <c r="AD199" s="139">
        <v>0</v>
      </c>
      <c r="AE199" s="126"/>
      <c r="AF199" s="132"/>
      <c r="AG199" s="132"/>
      <c r="AH199" s="132"/>
      <c r="AI199" s="132"/>
      <c r="AJ199" s="132"/>
      <c r="AK199" s="132"/>
      <c r="AL199" s="132"/>
      <c r="AM199" s="132"/>
      <c r="AN199" s="132"/>
      <c r="AO199" s="132"/>
      <c r="AP199" s="132"/>
      <c r="AQ199" s="132"/>
      <c r="AR199" s="132"/>
      <c r="AS199" s="132"/>
      <c r="AT199" s="132"/>
      <c r="AU199" s="132"/>
      <c r="AV199" s="132"/>
      <c r="AW199" s="132"/>
      <c r="AX199" s="132"/>
      <c r="AY199" s="132"/>
      <c r="AZ199" s="132"/>
      <c r="BA199" s="132"/>
      <c r="BB199" s="132"/>
      <c r="BC199" s="132"/>
      <c r="BD199" s="132"/>
      <c r="BE199" s="132"/>
      <c r="BF199" s="132"/>
      <c r="BG199" s="132"/>
      <c r="BH199" s="132"/>
      <c r="BI199" s="132"/>
      <c r="BJ199" s="132"/>
      <c r="BK199" s="132"/>
      <c r="BL199" s="132"/>
      <c r="BM199" s="132"/>
      <c r="BN199" s="132"/>
      <c r="BO199" s="132"/>
      <c r="BP199" s="132"/>
      <c r="BQ199" s="132"/>
      <c r="BR199" s="132"/>
      <c r="BS199" s="132"/>
      <c r="BT199" s="132"/>
      <c r="BU199" s="132"/>
      <c r="BV199" s="132"/>
      <c r="BW199" s="132"/>
      <c r="BX199" s="132"/>
      <c r="BY199" s="132"/>
      <c r="BZ199" s="132"/>
      <c r="CA199" s="132"/>
      <c r="CB199" s="132"/>
      <c r="CC199" s="132"/>
      <c r="CD199" s="132"/>
      <c r="CE199" s="132"/>
      <c r="CF199" s="132"/>
      <c r="CG199" s="132"/>
      <c r="CH199" s="132"/>
      <c r="CI199" s="132"/>
      <c r="CJ199" s="132"/>
      <c r="CK199" s="132"/>
      <c r="CL199" s="132"/>
      <c r="CM199" s="132"/>
      <c r="CN199" s="132"/>
      <c r="CO199" s="132"/>
      <c r="CP199" s="132"/>
      <c r="CQ199" s="132"/>
      <c r="CR199" s="132"/>
      <c r="CS199" s="132"/>
      <c r="CT199" s="132"/>
      <c r="CU199" s="132"/>
      <c r="CV199" s="132"/>
      <c r="CW199" s="132"/>
      <c r="CX199" s="132"/>
      <c r="CY199" s="132"/>
      <c r="CZ199" s="132"/>
      <c r="DA199" s="132"/>
      <c r="DB199" s="132"/>
      <c r="DC199" s="132"/>
      <c r="DD199" s="132"/>
      <c r="DE199" s="132"/>
      <c r="DF199" s="132"/>
      <c r="DG199" s="132"/>
      <c r="DH199" s="132"/>
      <c r="DI199" s="132"/>
      <c r="DJ199" s="132"/>
      <c r="DK199" s="132"/>
      <c r="DL199" s="132"/>
      <c r="DM199" s="132"/>
      <c r="DN199" s="132"/>
      <c r="DO199" s="132"/>
      <c r="DP199" s="132"/>
      <c r="DQ199" s="132"/>
      <c r="DR199" s="132"/>
      <c r="DS199" s="132"/>
      <c r="DT199" s="132"/>
      <c r="DU199" s="132"/>
      <c r="DV199" s="132"/>
      <c r="DW199" s="132"/>
      <c r="DX199" s="132"/>
      <c r="DY199" s="132"/>
      <c r="DZ199" s="132"/>
      <c r="EA199" s="132"/>
      <c r="EB199" s="132"/>
      <c r="EC199" s="132"/>
      <c r="ED199" s="132"/>
      <c r="EE199" s="132"/>
      <c r="EF199" s="132"/>
      <c r="EG199" s="132"/>
      <c r="EH199" s="132"/>
      <c r="EI199" s="132"/>
      <c r="EJ199" s="132"/>
      <c r="EK199" s="132"/>
      <c r="EL199" s="132"/>
      <c r="EM199" s="132"/>
      <c r="EN199" s="132"/>
      <c r="EO199" s="132"/>
      <c r="EP199" s="132"/>
      <c r="EQ199" s="132"/>
      <c r="ER199" s="132"/>
      <c r="ES199" s="132"/>
      <c r="ET199" s="132"/>
      <c r="EU199" s="132"/>
      <c r="EV199" s="132"/>
      <c r="EW199" s="132"/>
      <c r="EX199" s="132"/>
      <c r="EY199" s="132"/>
      <c r="EZ199" s="132"/>
      <c r="FA199" s="132"/>
      <c r="FB199" s="132"/>
      <c r="FC199" s="132"/>
      <c r="FD199" s="132"/>
      <c r="FE199" s="132"/>
      <c r="FF199" s="132"/>
      <c r="FG199" s="132"/>
      <c r="FH199" s="132"/>
      <c r="FI199" s="132"/>
      <c r="FJ199" s="132"/>
      <c r="FK199" s="132"/>
      <c r="FL199" s="132"/>
      <c r="FM199" s="132"/>
      <c r="FN199" s="132"/>
      <c r="FO199" s="132"/>
      <c r="FP199" s="132"/>
      <c r="FQ199" s="132"/>
    </row>
    <row r="200" spans="1:173" s="114" customFormat="1" ht="38.25" thickBot="1" x14ac:dyDescent="0.25">
      <c r="A200" s="336" t="s">
        <v>83</v>
      </c>
      <c r="B200" s="316" t="s">
        <v>310</v>
      </c>
      <c r="C200" s="308" t="s">
        <v>330</v>
      </c>
      <c r="D200" s="285">
        <f t="shared" si="110"/>
        <v>1340000</v>
      </c>
      <c r="E200" s="140">
        <f t="shared" si="111"/>
        <v>0</v>
      </c>
      <c r="F200" s="139">
        <f t="shared" si="112"/>
        <v>1340000</v>
      </c>
      <c r="G200" s="139">
        <v>0</v>
      </c>
      <c r="H200" s="139">
        <v>0</v>
      </c>
      <c r="I200" s="139">
        <v>0</v>
      </c>
      <c r="J200" s="139">
        <v>0</v>
      </c>
      <c r="K200" s="141">
        <f t="shared" si="113"/>
        <v>1340000</v>
      </c>
      <c r="L200" s="141">
        <f t="shared" si="114"/>
        <v>0</v>
      </c>
      <c r="M200" s="139">
        <v>0</v>
      </c>
      <c r="N200" s="139">
        <v>0</v>
      </c>
      <c r="O200" s="139">
        <v>0</v>
      </c>
      <c r="P200" s="139">
        <v>0</v>
      </c>
      <c r="Q200" s="141">
        <f t="shared" si="115"/>
        <v>1340000</v>
      </c>
      <c r="R200" s="139">
        <f>[2]ฐานข้อมูลที่ดิน!AW13</f>
        <v>0</v>
      </c>
      <c r="S200" s="139">
        <f>[2]ฐานข้อมูลที่ดิน!AW19</f>
        <v>1040000</v>
      </c>
      <c r="T200" s="139">
        <f>[2]ฐานข้อมูลที่ดิน!AW23</f>
        <v>300000</v>
      </c>
      <c r="U200" s="139">
        <v>0</v>
      </c>
      <c r="V200" s="141">
        <f t="shared" si="116"/>
        <v>0</v>
      </c>
      <c r="W200" s="139">
        <v>0</v>
      </c>
      <c r="X200" s="139">
        <v>0</v>
      </c>
      <c r="Y200" s="139">
        <v>0</v>
      </c>
      <c r="Z200" s="139">
        <v>0</v>
      </c>
      <c r="AA200" s="139">
        <v>0</v>
      </c>
      <c r="AB200" s="139">
        <v>0</v>
      </c>
      <c r="AC200" s="139">
        <v>0</v>
      </c>
      <c r="AD200" s="139">
        <v>0</v>
      </c>
      <c r="AE200" s="126"/>
      <c r="AF200" s="132"/>
      <c r="AG200" s="132"/>
      <c r="AH200" s="132"/>
      <c r="AI200" s="132"/>
      <c r="AJ200" s="132"/>
      <c r="AK200" s="132"/>
      <c r="AL200" s="132"/>
      <c r="AM200" s="132"/>
      <c r="AN200" s="132"/>
      <c r="AO200" s="132"/>
      <c r="AP200" s="132"/>
      <c r="AQ200" s="132"/>
      <c r="AR200" s="132"/>
      <c r="AS200" s="132"/>
      <c r="AT200" s="132"/>
      <c r="AU200" s="132"/>
      <c r="AV200" s="132"/>
      <c r="AW200" s="132"/>
      <c r="AX200" s="132"/>
      <c r="AY200" s="132"/>
      <c r="AZ200" s="132"/>
      <c r="BA200" s="132"/>
      <c r="BB200" s="132"/>
      <c r="BC200" s="132"/>
      <c r="BD200" s="132"/>
      <c r="BE200" s="132"/>
      <c r="BF200" s="132"/>
      <c r="BG200" s="132"/>
      <c r="BH200" s="132"/>
      <c r="BI200" s="132"/>
      <c r="BJ200" s="132"/>
      <c r="BK200" s="132"/>
      <c r="BL200" s="132"/>
      <c r="BM200" s="132"/>
      <c r="BN200" s="132"/>
      <c r="BO200" s="132"/>
      <c r="BP200" s="132"/>
      <c r="BQ200" s="132"/>
      <c r="BR200" s="132"/>
      <c r="BS200" s="132"/>
      <c r="BT200" s="132"/>
      <c r="BU200" s="132"/>
      <c r="BV200" s="132"/>
      <c r="BW200" s="132"/>
      <c r="BX200" s="132"/>
      <c r="BY200" s="132"/>
      <c r="BZ200" s="132"/>
      <c r="CA200" s="132"/>
      <c r="CB200" s="132"/>
      <c r="CC200" s="132"/>
      <c r="CD200" s="132"/>
      <c r="CE200" s="132"/>
      <c r="CF200" s="132"/>
      <c r="CG200" s="132"/>
      <c r="CH200" s="132"/>
      <c r="CI200" s="132"/>
      <c r="CJ200" s="132"/>
      <c r="CK200" s="132"/>
      <c r="CL200" s="132"/>
      <c r="CM200" s="132"/>
      <c r="CN200" s="132"/>
      <c r="CO200" s="132"/>
      <c r="CP200" s="132"/>
      <c r="CQ200" s="132"/>
      <c r="CR200" s="132"/>
      <c r="CS200" s="132"/>
      <c r="CT200" s="132"/>
      <c r="CU200" s="132"/>
      <c r="CV200" s="132"/>
      <c r="CW200" s="132"/>
      <c r="CX200" s="132"/>
      <c r="CY200" s="132"/>
      <c r="CZ200" s="132"/>
      <c r="DA200" s="132"/>
      <c r="DB200" s="132"/>
      <c r="DC200" s="132"/>
      <c r="DD200" s="132"/>
      <c r="DE200" s="132"/>
      <c r="DF200" s="132"/>
      <c r="DG200" s="132"/>
      <c r="DH200" s="132"/>
      <c r="DI200" s="132"/>
      <c r="DJ200" s="132"/>
      <c r="DK200" s="132"/>
      <c r="DL200" s="132"/>
      <c r="DM200" s="132"/>
      <c r="DN200" s="132"/>
      <c r="DO200" s="132"/>
      <c r="DP200" s="132"/>
      <c r="DQ200" s="132"/>
      <c r="DR200" s="132"/>
      <c r="DS200" s="132"/>
      <c r="DT200" s="132"/>
      <c r="DU200" s="132"/>
      <c r="DV200" s="132"/>
      <c r="DW200" s="132"/>
      <c r="DX200" s="132"/>
      <c r="DY200" s="132"/>
      <c r="DZ200" s="132"/>
      <c r="EA200" s="132"/>
      <c r="EB200" s="132"/>
      <c r="EC200" s="132"/>
      <c r="ED200" s="132"/>
      <c r="EE200" s="132"/>
      <c r="EF200" s="132"/>
      <c r="EG200" s="132"/>
      <c r="EH200" s="132"/>
      <c r="EI200" s="132"/>
      <c r="EJ200" s="132"/>
      <c r="EK200" s="132"/>
      <c r="EL200" s="132"/>
      <c r="EM200" s="132"/>
      <c r="EN200" s="132"/>
      <c r="EO200" s="132"/>
      <c r="EP200" s="132"/>
      <c r="EQ200" s="132"/>
      <c r="ER200" s="132"/>
      <c r="ES200" s="132"/>
      <c r="ET200" s="132"/>
      <c r="EU200" s="132"/>
      <c r="EV200" s="132"/>
      <c r="EW200" s="132"/>
      <c r="EX200" s="132"/>
      <c r="EY200" s="132"/>
      <c r="EZ200" s="132"/>
      <c r="FA200" s="132"/>
      <c r="FB200" s="132"/>
      <c r="FC200" s="132"/>
      <c r="FD200" s="132"/>
      <c r="FE200" s="132"/>
      <c r="FF200" s="132"/>
      <c r="FG200" s="132"/>
      <c r="FH200" s="132"/>
      <c r="FI200" s="132"/>
      <c r="FJ200" s="132"/>
      <c r="FK200" s="132"/>
      <c r="FL200" s="132"/>
      <c r="FM200" s="132"/>
      <c r="FN200" s="132"/>
      <c r="FO200" s="132"/>
      <c r="FP200" s="132"/>
      <c r="FQ200" s="132"/>
    </row>
    <row r="201" spans="1:173" s="114" customFormat="1" ht="21.75" thickBot="1" x14ac:dyDescent="0.35">
      <c r="A201" s="338" t="s">
        <v>311</v>
      </c>
      <c r="B201" s="339"/>
      <c r="C201" s="354"/>
      <c r="D201" s="361">
        <f>D202+D206+D210</f>
        <v>101020900</v>
      </c>
      <c r="E201" s="128">
        <f t="shared" ref="E201:AD201" si="117">E202+E206+E210</f>
        <v>0</v>
      </c>
      <c r="F201" s="127">
        <f t="shared" si="117"/>
        <v>101020900</v>
      </c>
      <c r="G201" s="127">
        <f t="shared" si="117"/>
        <v>0</v>
      </c>
      <c r="H201" s="127">
        <f t="shared" si="117"/>
        <v>0</v>
      </c>
      <c r="I201" s="127">
        <f t="shared" si="117"/>
        <v>0</v>
      </c>
      <c r="J201" s="127">
        <f t="shared" si="117"/>
        <v>0</v>
      </c>
      <c r="K201" s="127">
        <f t="shared" si="117"/>
        <v>0</v>
      </c>
      <c r="L201" s="127">
        <f t="shared" si="117"/>
        <v>0</v>
      </c>
      <c r="M201" s="127">
        <f t="shared" si="117"/>
        <v>0</v>
      </c>
      <c r="N201" s="127">
        <f t="shared" si="117"/>
        <v>0</v>
      </c>
      <c r="O201" s="127">
        <f t="shared" si="117"/>
        <v>0</v>
      </c>
      <c r="P201" s="127">
        <f t="shared" si="117"/>
        <v>0</v>
      </c>
      <c r="Q201" s="127">
        <f t="shared" si="117"/>
        <v>0</v>
      </c>
      <c r="R201" s="127">
        <f t="shared" si="117"/>
        <v>0</v>
      </c>
      <c r="S201" s="127">
        <f t="shared" si="117"/>
        <v>0</v>
      </c>
      <c r="T201" s="127">
        <f t="shared" si="117"/>
        <v>0</v>
      </c>
      <c r="U201" s="127">
        <f t="shared" si="117"/>
        <v>0</v>
      </c>
      <c r="V201" s="127">
        <f t="shared" si="117"/>
        <v>101020900</v>
      </c>
      <c r="W201" s="127">
        <f t="shared" si="117"/>
        <v>0</v>
      </c>
      <c r="X201" s="127">
        <f t="shared" si="117"/>
        <v>101020900</v>
      </c>
      <c r="Y201" s="127">
        <f t="shared" si="117"/>
        <v>0</v>
      </c>
      <c r="Z201" s="127">
        <f t="shared" si="117"/>
        <v>0</v>
      </c>
      <c r="AA201" s="127">
        <f t="shared" si="117"/>
        <v>0</v>
      </c>
      <c r="AB201" s="127">
        <f t="shared" si="117"/>
        <v>0</v>
      </c>
      <c r="AC201" s="127">
        <f t="shared" si="117"/>
        <v>0</v>
      </c>
      <c r="AD201" s="127">
        <f t="shared" si="117"/>
        <v>0</v>
      </c>
      <c r="AE201" s="130"/>
      <c r="AF201" s="131"/>
      <c r="AG201" s="132"/>
      <c r="AH201" s="132"/>
      <c r="AI201" s="132"/>
      <c r="AJ201" s="132"/>
      <c r="AK201" s="132"/>
      <c r="AL201" s="132"/>
      <c r="AM201" s="132"/>
      <c r="AN201" s="132"/>
      <c r="AO201" s="132"/>
      <c r="AP201" s="132"/>
      <c r="AQ201" s="132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  <c r="BD201" s="132"/>
      <c r="BE201" s="132"/>
      <c r="BF201" s="132"/>
      <c r="BG201" s="132"/>
      <c r="BH201" s="132"/>
      <c r="BI201" s="132"/>
      <c r="BJ201" s="132"/>
      <c r="BK201" s="132"/>
      <c r="BL201" s="132"/>
      <c r="BM201" s="132"/>
      <c r="BN201" s="132"/>
      <c r="BO201" s="132"/>
      <c r="BP201" s="132"/>
      <c r="BQ201" s="132"/>
      <c r="BR201" s="132"/>
      <c r="BS201" s="132"/>
      <c r="BT201" s="132"/>
      <c r="BU201" s="132"/>
      <c r="BV201" s="132"/>
      <c r="BW201" s="132"/>
      <c r="BX201" s="132"/>
      <c r="BY201" s="132"/>
      <c r="BZ201" s="132"/>
      <c r="CA201" s="132"/>
      <c r="CB201" s="132"/>
      <c r="CC201" s="132"/>
      <c r="CD201" s="132"/>
      <c r="CE201" s="132"/>
      <c r="CF201" s="132"/>
      <c r="CG201" s="132"/>
      <c r="CH201" s="132"/>
      <c r="CI201" s="132"/>
      <c r="CJ201" s="132"/>
      <c r="CK201" s="132"/>
      <c r="CL201" s="132"/>
      <c r="CM201" s="132"/>
      <c r="CN201" s="132"/>
      <c r="CO201" s="132"/>
      <c r="CP201" s="132"/>
      <c r="CQ201" s="132"/>
      <c r="CR201" s="132"/>
      <c r="CS201" s="132"/>
      <c r="CT201" s="132"/>
      <c r="CU201" s="132"/>
      <c r="CV201" s="132"/>
      <c r="CW201" s="132"/>
      <c r="CX201" s="132"/>
      <c r="CY201" s="132"/>
      <c r="CZ201" s="132"/>
      <c r="DA201" s="132"/>
      <c r="DB201" s="132"/>
      <c r="DC201" s="132"/>
      <c r="DD201" s="132"/>
      <c r="DE201" s="132"/>
      <c r="DF201" s="132"/>
      <c r="DG201" s="132"/>
      <c r="DH201" s="132"/>
      <c r="DI201" s="132"/>
      <c r="DJ201" s="132"/>
      <c r="DK201" s="132"/>
      <c r="DL201" s="132"/>
      <c r="DM201" s="132"/>
      <c r="DN201" s="132"/>
      <c r="DO201" s="132"/>
      <c r="DP201" s="132"/>
      <c r="DQ201" s="132"/>
      <c r="DR201" s="132"/>
      <c r="DS201" s="132"/>
      <c r="DT201" s="132"/>
      <c r="DU201" s="132"/>
      <c r="DV201" s="132"/>
      <c r="DW201" s="132"/>
      <c r="DX201" s="132"/>
      <c r="DY201" s="132"/>
      <c r="DZ201" s="132"/>
      <c r="EA201" s="132"/>
      <c r="EB201" s="132"/>
      <c r="EC201" s="132"/>
      <c r="ED201" s="132"/>
      <c r="EE201" s="132"/>
      <c r="EF201" s="132"/>
      <c r="EG201" s="132"/>
      <c r="EH201" s="132"/>
      <c r="EI201" s="132"/>
      <c r="EJ201" s="132"/>
      <c r="EK201" s="132"/>
      <c r="EL201" s="132"/>
      <c r="EM201" s="132"/>
      <c r="EN201" s="132"/>
      <c r="EO201" s="132"/>
      <c r="EP201" s="132"/>
      <c r="EQ201" s="132"/>
      <c r="ER201" s="132"/>
      <c r="ES201" s="132"/>
      <c r="ET201" s="132"/>
      <c r="EU201" s="132"/>
      <c r="EV201" s="132"/>
      <c r="EW201" s="132"/>
      <c r="EX201" s="132"/>
      <c r="EY201" s="132"/>
      <c r="EZ201" s="132"/>
      <c r="FA201" s="132"/>
      <c r="FB201" s="132"/>
      <c r="FC201" s="132"/>
      <c r="FD201" s="132"/>
      <c r="FE201" s="132"/>
      <c r="FF201" s="132"/>
      <c r="FG201" s="132"/>
      <c r="FH201" s="132"/>
      <c r="FI201" s="132"/>
      <c r="FJ201" s="132"/>
      <c r="FK201" s="132"/>
      <c r="FL201" s="132"/>
      <c r="FM201" s="132"/>
      <c r="FN201" s="132"/>
      <c r="FO201" s="132"/>
      <c r="FP201" s="132"/>
      <c r="FQ201" s="132"/>
    </row>
    <row r="202" spans="1:173" s="114" customFormat="1" ht="21" x14ac:dyDescent="0.3">
      <c r="A202" s="287" t="s">
        <v>312</v>
      </c>
      <c r="B202" s="340"/>
      <c r="C202" s="346"/>
      <c r="D202" s="362">
        <f>E202+F202</f>
        <v>62181300</v>
      </c>
      <c r="E202" s="255">
        <f>G202+L202+Z202+AC202</f>
        <v>0</v>
      </c>
      <c r="F202" s="254">
        <f>Q202+V202+AA202+AD202</f>
        <v>62181300</v>
      </c>
      <c r="G202" s="255">
        <f t="shared" ref="G202:AD202" si="118">G203</f>
        <v>0</v>
      </c>
      <c r="H202" s="254">
        <f t="shared" si="118"/>
        <v>0</v>
      </c>
      <c r="I202" s="254">
        <f t="shared" si="118"/>
        <v>0</v>
      </c>
      <c r="J202" s="254">
        <f t="shared" si="118"/>
        <v>0</v>
      </c>
      <c r="K202" s="254">
        <f>L202+Q202</f>
        <v>0</v>
      </c>
      <c r="L202" s="254">
        <f>M202+N202+O202+P202</f>
        <v>0</v>
      </c>
      <c r="M202" s="254">
        <f t="shared" si="118"/>
        <v>0</v>
      </c>
      <c r="N202" s="254">
        <f t="shared" si="118"/>
        <v>0</v>
      </c>
      <c r="O202" s="254">
        <f t="shared" si="118"/>
        <v>0</v>
      </c>
      <c r="P202" s="254">
        <f t="shared" si="118"/>
        <v>0</v>
      </c>
      <c r="Q202" s="254">
        <f>R202+S202+T202+U202</f>
        <v>0</v>
      </c>
      <c r="R202" s="254">
        <f t="shared" si="118"/>
        <v>0</v>
      </c>
      <c r="S202" s="254">
        <f t="shared" si="118"/>
        <v>0</v>
      </c>
      <c r="T202" s="254">
        <f t="shared" si="118"/>
        <v>0</v>
      </c>
      <c r="U202" s="254">
        <f t="shared" si="118"/>
        <v>0</v>
      </c>
      <c r="V202" s="254">
        <f>W202+X202</f>
        <v>62181300</v>
      </c>
      <c r="W202" s="254">
        <f t="shared" si="118"/>
        <v>0</v>
      </c>
      <c r="X202" s="254">
        <f t="shared" si="118"/>
        <v>62181300</v>
      </c>
      <c r="Y202" s="254">
        <f>Z202+AA202</f>
        <v>0</v>
      </c>
      <c r="Z202" s="254">
        <f t="shared" si="118"/>
        <v>0</v>
      </c>
      <c r="AA202" s="254">
        <f t="shared" si="118"/>
        <v>0</v>
      </c>
      <c r="AB202" s="254">
        <f>AC202+AD202</f>
        <v>0</v>
      </c>
      <c r="AC202" s="254">
        <f t="shared" si="118"/>
        <v>0</v>
      </c>
      <c r="AD202" s="254">
        <f t="shared" si="118"/>
        <v>0</v>
      </c>
      <c r="AE202" s="256"/>
    </row>
    <row r="203" spans="1:173" s="259" customFormat="1" ht="21" x14ac:dyDescent="0.3">
      <c r="A203" s="287" t="s">
        <v>313</v>
      </c>
      <c r="B203" s="290"/>
      <c r="C203" s="348"/>
      <c r="D203" s="361">
        <f t="shared" ref="D203:AD203" si="119">SUM(D204+D205)</f>
        <v>62181300</v>
      </c>
      <c r="E203" s="298">
        <f t="shared" si="119"/>
        <v>0</v>
      </c>
      <c r="F203" s="201">
        <f t="shared" si="119"/>
        <v>62181300</v>
      </c>
      <c r="G203" s="201">
        <f t="shared" si="119"/>
        <v>0</v>
      </c>
      <c r="H203" s="201">
        <f t="shared" si="119"/>
        <v>0</v>
      </c>
      <c r="I203" s="201">
        <f t="shared" si="119"/>
        <v>0</v>
      </c>
      <c r="J203" s="201">
        <f t="shared" si="119"/>
        <v>0</v>
      </c>
      <c r="K203" s="201">
        <f t="shared" si="119"/>
        <v>0</v>
      </c>
      <c r="L203" s="201">
        <f t="shared" si="119"/>
        <v>0</v>
      </c>
      <c r="M203" s="201">
        <f t="shared" si="119"/>
        <v>0</v>
      </c>
      <c r="N203" s="201">
        <f t="shared" si="119"/>
        <v>0</v>
      </c>
      <c r="O203" s="201">
        <f t="shared" si="119"/>
        <v>0</v>
      </c>
      <c r="P203" s="201">
        <f t="shared" si="119"/>
        <v>0</v>
      </c>
      <c r="Q203" s="201">
        <f t="shared" si="119"/>
        <v>0</v>
      </c>
      <c r="R203" s="201">
        <f t="shared" si="119"/>
        <v>0</v>
      </c>
      <c r="S203" s="201">
        <f t="shared" si="119"/>
        <v>0</v>
      </c>
      <c r="T203" s="201">
        <f t="shared" si="119"/>
        <v>0</v>
      </c>
      <c r="U203" s="201">
        <f t="shared" si="119"/>
        <v>0</v>
      </c>
      <c r="V203" s="201">
        <f t="shared" si="119"/>
        <v>62181300</v>
      </c>
      <c r="W203" s="201">
        <f t="shared" si="119"/>
        <v>0</v>
      </c>
      <c r="X203" s="201">
        <f t="shared" si="119"/>
        <v>62181300</v>
      </c>
      <c r="Y203" s="201">
        <f t="shared" si="119"/>
        <v>0</v>
      </c>
      <c r="Z203" s="201">
        <f t="shared" si="119"/>
        <v>0</v>
      </c>
      <c r="AA203" s="201">
        <f t="shared" si="119"/>
        <v>0</v>
      </c>
      <c r="AB203" s="201">
        <f t="shared" si="119"/>
        <v>0</v>
      </c>
      <c r="AC203" s="201">
        <f t="shared" si="119"/>
        <v>0</v>
      </c>
      <c r="AD203" s="201">
        <f t="shared" si="119"/>
        <v>0</v>
      </c>
      <c r="AE203" s="257"/>
      <c r="AF203" s="258"/>
      <c r="AG203" s="258"/>
      <c r="AH203" s="258"/>
      <c r="AI203" s="258"/>
      <c r="AJ203" s="258"/>
      <c r="AK203" s="258"/>
      <c r="AL203" s="258"/>
      <c r="AM203" s="258"/>
      <c r="AN203" s="258"/>
      <c r="AO203" s="258"/>
      <c r="AP203" s="258"/>
      <c r="AQ203" s="258"/>
      <c r="AR203" s="258"/>
      <c r="AS203" s="258"/>
      <c r="AT203" s="258"/>
      <c r="AU203" s="258"/>
      <c r="AV203" s="258"/>
      <c r="AW203" s="258"/>
      <c r="AX203" s="258"/>
      <c r="AY203" s="258"/>
      <c r="AZ203" s="258"/>
      <c r="BA203" s="258"/>
      <c r="BB203" s="258"/>
      <c r="BC203" s="258"/>
      <c r="BD203" s="258"/>
      <c r="BE203" s="258"/>
      <c r="BF203" s="258"/>
      <c r="BG203" s="258"/>
      <c r="BH203" s="258"/>
      <c r="BI203" s="258"/>
      <c r="BJ203" s="258"/>
      <c r="BK203" s="258"/>
      <c r="BL203" s="258"/>
      <c r="BM203" s="258"/>
      <c r="BN203" s="258"/>
      <c r="BO203" s="258"/>
      <c r="BP203" s="258"/>
      <c r="BQ203" s="258"/>
      <c r="BR203" s="258"/>
      <c r="BS203" s="258"/>
      <c r="BT203" s="258"/>
      <c r="BU203" s="258"/>
      <c r="BV203" s="258"/>
      <c r="BW203" s="258"/>
      <c r="BX203" s="258"/>
      <c r="BY203" s="258"/>
      <c r="BZ203" s="258"/>
      <c r="CA203" s="258"/>
      <c r="CB203" s="258"/>
      <c r="CC203" s="258"/>
      <c r="CD203" s="258"/>
      <c r="CE203" s="258"/>
      <c r="CF203" s="258"/>
      <c r="CG203" s="258"/>
      <c r="CH203" s="258"/>
      <c r="CI203" s="258"/>
      <c r="CJ203" s="258"/>
      <c r="CK203" s="258"/>
      <c r="CL203" s="258"/>
      <c r="CM203" s="258"/>
      <c r="CN203" s="258"/>
      <c r="CO203" s="258"/>
      <c r="CP203" s="258"/>
      <c r="CQ203" s="258"/>
      <c r="CR203" s="258"/>
      <c r="CS203" s="258"/>
      <c r="CT203" s="258"/>
      <c r="CU203" s="258"/>
      <c r="CV203" s="258"/>
      <c r="CW203" s="258"/>
      <c r="CX203" s="258"/>
      <c r="CY203" s="258"/>
      <c r="CZ203" s="258"/>
      <c r="DA203" s="258"/>
      <c r="DB203" s="258"/>
      <c r="DC203" s="258"/>
      <c r="DD203" s="258"/>
      <c r="DE203" s="258"/>
      <c r="DF203" s="258"/>
      <c r="DG203" s="258"/>
      <c r="DH203" s="258"/>
      <c r="DI203" s="258"/>
      <c r="DJ203" s="258"/>
      <c r="DK203" s="258"/>
      <c r="DL203" s="258"/>
      <c r="DM203" s="258"/>
      <c r="DN203" s="258"/>
      <c r="DO203" s="258"/>
      <c r="DP203" s="258"/>
      <c r="DQ203" s="258"/>
      <c r="DR203" s="258"/>
      <c r="DS203" s="258"/>
      <c r="DT203" s="258"/>
      <c r="DU203" s="258"/>
      <c r="DV203" s="258"/>
      <c r="DW203" s="258"/>
      <c r="DX203" s="258"/>
      <c r="DY203" s="258"/>
      <c r="DZ203" s="258"/>
      <c r="EA203" s="258"/>
      <c r="EB203" s="258"/>
      <c r="EC203" s="258"/>
      <c r="ED203" s="258"/>
      <c r="EE203" s="258"/>
      <c r="EF203" s="258"/>
      <c r="EG203" s="258"/>
      <c r="EH203" s="258"/>
      <c r="EI203" s="258"/>
      <c r="EJ203" s="258"/>
      <c r="EK203" s="258"/>
      <c r="EL203" s="258"/>
      <c r="EM203" s="258"/>
      <c r="EN203" s="258"/>
      <c r="EO203" s="258"/>
      <c r="EP203" s="258"/>
      <c r="EQ203" s="258"/>
      <c r="ER203" s="258"/>
      <c r="ES203" s="258"/>
      <c r="ET203" s="258"/>
      <c r="EU203" s="258"/>
      <c r="EV203" s="258"/>
      <c r="EW203" s="258"/>
      <c r="EX203" s="258"/>
      <c r="EY203" s="258"/>
      <c r="EZ203" s="258"/>
      <c r="FA203" s="258"/>
      <c r="FB203" s="258"/>
      <c r="FC203" s="258"/>
      <c r="FD203" s="258"/>
      <c r="FE203" s="258"/>
      <c r="FF203" s="258"/>
      <c r="FG203" s="258"/>
      <c r="FH203" s="258"/>
      <c r="FI203" s="258"/>
      <c r="FJ203" s="258"/>
      <c r="FK203" s="258"/>
      <c r="FL203" s="258"/>
      <c r="FM203" s="258"/>
      <c r="FN203" s="258"/>
      <c r="FO203" s="258"/>
      <c r="FP203" s="258"/>
      <c r="FQ203" s="258"/>
    </row>
    <row r="204" spans="1:173" s="150" customFormat="1" ht="21" x14ac:dyDescent="0.3">
      <c r="A204" s="320" t="s">
        <v>29</v>
      </c>
      <c r="B204" s="316" t="s">
        <v>314</v>
      </c>
      <c r="C204" s="345" t="s">
        <v>329</v>
      </c>
      <c r="D204" s="354">
        <f>E204+F204</f>
        <v>46614600</v>
      </c>
      <c r="E204" s="140">
        <f>G204+L204+Z204+AC204</f>
        <v>0</v>
      </c>
      <c r="F204" s="141">
        <f>Q204+V204+AA204+AD204</f>
        <v>46614600</v>
      </c>
      <c r="G204" s="140"/>
      <c r="H204" s="141"/>
      <c r="I204" s="141"/>
      <c r="J204" s="141"/>
      <c r="K204" s="141">
        <f>L204+Q204</f>
        <v>0</v>
      </c>
      <c r="L204" s="141">
        <f>M204+N204+O204+P204</f>
        <v>0</v>
      </c>
      <c r="M204" s="141"/>
      <c r="N204" s="141"/>
      <c r="O204" s="141"/>
      <c r="P204" s="141"/>
      <c r="Q204" s="141">
        <f>R204+S204+T204+U204</f>
        <v>0</v>
      </c>
      <c r="R204" s="141"/>
      <c r="S204" s="141"/>
      <c r="T204" s="141"/>
      <c r="U204" s="141"/>
      <c r="V204" s="141">
        <f>W204+X204</f>
        <v>46614600</v>
      </c>
      <c r="W204" s="141">
        <f>[3]ปลูกป่าฟื้นฟูนิเวศน์!R$51</f>
        <v>0</v>
      </c>
      <c r="X204" s="141">
        <f>[2]ปลูกป่าฟื้นฟูนิเวศน์!T25</f>
        <v>46614600</v>
      </c>
      <c r="Y204" s="141">
        <f>Z204+AA204</f>
        <v>0</v>
      </c>
      <c r="Z204" s="141">
        <f>[3]ปลูกป่าฟื้นฟูนิเวศน์!R$196</f>
        <v>0</v>
      </c>
      <c r="AA204" s="141"/>
      <c r="AB204" s="141">
        <f>AC204+AD204</f>
        <v>0</v>
      </c>
      <c r="AC204" s="141">
        <f>[3]ปลูกป่าฟื้นฟูนิเวศน์!R$202</f>
        <v>0</v>
      </c>
      <c r="AD204" s="141"/>
      <c r="AE204" s="126"/>
    </row>
    <row r="205" spans="1:173" s="114" customFormat="1" ht="21" x14ac:dyDescent="0.3">
      <c r="A205" s="320" t="s">
        <v>35</v>
      </c>
      <c r="B205" s="321" t="s">
        <v>315</v>
      </c>
      <c r="C205" s="347" t="s">
        <v>329</v>
      </c>
      <c r="D205" s="354">
        <f>E205+F205</f>
        <v>15566700</v>
      </c>
      <c r="E205" s="124">
        <f>G205+L205+Z205+AC205</f>
        <v>0</v>
      </c>
      <c r="F205" s="243">
        <f>Q205+V205+AA205+AD205</f>
        <v>15566700</v>
      </c>
      <c r="G205" s="124"/>
      <c r="H205" s="243"/>
      <c r="I205" s="243"/>
      <c r="J205" s="243"/>
      <c r="K205" s="243">
        <f>L205+Q205</f>
        <v>0</v>
      </c>
      <c r="L205" s="243">
        <f>M205+N205+O205+P205</f>
        <v>0</v>
      </c>
      <c r="M205" s="125"/>
      <c r="N205" s="125"/>
      <c r="O205" s="123"/>
      <c r="P205" s="125"/>
      <c r="Q205" s="243">
        <f>R205+S205+T205+U205</f>
        <v>0</v>
      </c>
      <c r="R205" s="125"/>
      <c r="S205" s="125"/>
      <c r="T205" s="123"/>
      <c r="U205" s="125"/>
      <c r="V205" s="125">
        <f>W205+X205</f>
        <v>15566700</v>
      </c>
      <c r="W205" s="125">
        <f>'[3]ส่งเสริมป่าชุมชน CS'!BM$48</f>
        <v>0</v>
      </c>
      <c r="X205" s="123">
        <f>[2]สร้างฝายต้นน้ำ!T17</f>
        <v>15566700</v>
      </c>
      <c r="Y205" s="125">
        <f>Z205+AA205</f>
        <v>0</v>
      </c>
      <c r="Z205" s="125">
        <f>'[3]ส่งเสริมป่าชุมชน CS'!BM$232</f>
        <v>0</v>
      </c>
      <c r="AA205" s="125"/>
      <c r="AB205" s="125">
        <f>AC205+AD205</f>
        <v>0</v>
      </c>
      <c r="AC205" s="125">
        <f>'[3]ส่งเสริมป่าชุมชน CS'!BM$250</f>
        <v>0</v>
      </c>
      <c r="AD205" s="125"/>
      <c r="AE205" s="126"/>
    </row>
    <row r="206" spans="1:173" s="114" customFormat="1" ht="21" x14ac:dyDescent="0.3">
      <c r="A206" s="287" t="s">
        <v>316</v>
      </c>
      <c r="B206" s="340"/>
      <c r="C206" s="346"/>
      <c r="D206" s="362">
        <f t="shared" ref="D206:AD208" si="120">D207</f>
        <v>30729600</v>
      </c>
      <c r="E206" s="255">
        <f t="shared" si="120"/>
        <v>0</v>
      </c>
      <c r="F206" s="254">
        <f t="shared" si="120"/>
        <v>30729600</v>
      </c>
      <c r="G206" s="254">
        <f t="shared" si="120"/>
        <v>0</v>
      </c>
      <c r="H206" s="254">
        <f t="shared" si="120"/>
        <v>0</v>
      </c>
      <c r="I206" s="254">
        <f t="shared" si="120"/>
        <v>0</v>
      </c>
      <c r="J206" s="254">
        <f t="shared" si="120"/>
        <v>0</v>
      </c>
      <c r="K206" s="254">
        <f t="shared" si="120"/>
        <v>0</v>
      </c>
      <c r="L206" s="254">
        <f t="shared" si="120"/>
        <v>0</v>
      </c>
      <c r="M206" s="254">
        <f t="shared" si="120"/>
        <v>0</v>
      </c>
      <c r="N206" s="254">
        <f t="shared" si="120"/>
        <v>0</v>
      </c>
      <c r="O206" s="254">
        <f t="shared" si="120"/>
        <v>0</v>
      </c>
      <c r="P206" s="254">
        <f t="shared" si="120"/>
        <v>0</v>
      </c>
      <c r="Q206" s="254">
        <f t="shared" si="120"/>
        <v>0</v>
      </c>
      <c r="R206" s="254">
        <f t="shared" si="120"/>
        <v>0</v>
      </c>
      <c r="S206" s="254">
        <f t="shared" si="120"/>
        <v>0</v>
      </c>
      <c r="T206" s="254">
        <f t="shared" si="120"/>
        <v>0</v>
      </c>
      <c r="U206" s="254">
        <f t="shared" si="120"/>
        <v>0</v>
      </c>
      <c r="V206" s="254">
        <f t="shared" si="120"/>
        <v>30729600</v>
      </c>
      <c r="W206" s="254">
        <f t="shared" si="120"/>
        <v>0</v>
      </c>
      <c r="X206" s="254">
        <f t="shared" si="120"/>
        <v>30729600</v>
      </c>
      <c r="Y206" s="254">
        <f t="shared" si="120"/>
        <v>0</v>
      </c>
      <c r="Z206" s="254">
        <f t="shared" si="120"/>
        <v>0</v>
      </c>
      <c r="AA206" s="254">
        <f t="shared" si="120"/>
        <v>0</v>
      </c>
      <c r="AB206" s="254">
        <f t="shared" si="120"/>
        <v>0</v>
      </c>
      <c r="AC206" s="254">
        <f t="shared" si="120"/>
        <v>0</v>
      </c>
      <c r="AD206" s="254">
        <f t="shared" si="120"/>
        <v>0</v>
      </c>
      <c r="AE206" s="256"/>
    </row>
    <row r="207" spans="1:173" s="259" customFormat="1" ht="21" x14ac:dyDescent="0.3">
      <c r="A207" s="287" t="s">
        <v>317</v>
      </c>
      <c r="B207" s="290"/>
      <c r="C207" s="348"/>
      <c r="D207" s="361">
        <f>D208</f>
        <v>30729600</v>
      </c>
      <c r="E207" s="298">
        <f t="shared" si="120"/>
        <v>0</v>
      </c>
      <c r="F207" s="201">
        <f t="shared" si="120"/>
        <v>30729600</v>
      </c>
      <c r="G207" s="201">
        <f t="shared" si="120"/>
        <v>0</v>
      </c>
      <c r="H207" s="201">
        <f t="shared" si="120"/>
        <v>0</v>
      </c>
      <c r="I207" s="201">
        <f t="shared" si="120"/>
        <v>0</v>
      </c>
      <c r="J207" s="201">
        <f t="shared" si="120"/>
        <v>0</v>
      </c>
      <c r="K207" s="201">
        <f t="shared" si="120"/>
        <v>0</v>
      </c>
      <c r="L207" s="201">
        <f t="shared" si="120"/>
        <v>0</v>
      </c>
      <c r="M207" s="201">
        <f t="shared" si="120"/>
        <v>0</v>
      </c>
      <c r="N207" s="201">
        <f t="shared" si="120"/>
        <v>0</v>
      </c>
      <c r="O207" s="201">
        <f t="shared" si="120"/>
        <v>0</v>
      </c>
      <c r="P207" s="201">
        <f t="shared" si="120"/>
        <v>0</v>
      </c>
      <c r="Q207" s="201">
        <f t="shared" si="120"/>
        <v>0</v>
      </c>
      <c r="R207" s="201">
        <f t="shared" si="120"/>
        <v>0</v>
      </c>
      <c r="S207" s="201">
        <f t="shared" si="120"/>
        <v>0</v>
      </c>
      <c r="T207" s="201">
        <f t="shared" si="120"/>
        <v>0</v>
      </c>
      <c r="U207" s="201">
        <f t="shared" si="120"/>
        <v>0</v>
      </c>
      <c r="V207" s="201">
        <f t="shared" si="120"/>
        <v>30729600</v>
      </c>
      <c r="W207" s="201">
        <f t="shared" si="120"/>
        <v>0</v>
      </c>
      <c r="X207" s="201">
        <f t="shared" si="120"/>
        <v>30729600</v>
      </c>
      <c r="Y207" s="201">
        <f t="shared" si="120"/>
        <v>0</v>
      </c>
      <c r="Z207" s="201">
        <f t="shared" si="120"/>
        <v>0</v>
      </c>
      <c r="AA207" s="201">
        <f t="shared" si="120"/>
        <v>0</v>
      </c>
      <c r="AB207" s="201">
        <f t="shared" si="120"/>
        <v>0</v>
      </c>
      <c r="AC207" s="201">
        <f t="shared" si="120"/>
        <v>0</v>
      </c>
      <c r="AD207" s="201">
        <f t="shared" si="120"/>
        <v>0</v>
      </c>
      <c r="AE207" s="257"/>
      <c r="AF207" s="258"/>
      <c r="AG207" s="258"/>
      <c r="AH207" s="258"/>
      <c r="AI207" s="258"/>
      <c r="AJ207" s="258"/>
      <c r="AK207" s="258"/>
      <c r="AL207" s="258"/>
      <c r="AM207" s="258"/>
      <c r="AN207" s="258"/>
      <c r="AO207" s="258"/>
      <c r="AP207" s="258"/>
      <c r="AQ207" s="258"/>
      <c r="AR207" s="258"/>
      <c r="AS207" s="258"/>
      <c r="AT207" s="258"/>
      <c r="AU207" s="258"/>
      <c r="AV207" s="258"/>
      <c r="AW207" s="258"/>
      <c r="AX207" s="258"/>
      <c r="AY207" s="258"/>
      <c r="AZ207" s="258"/>
      <c r="BA207" s="258"/>
      <c r="BB207" s="258"/>
      <c r="BC207" s="258"/>
      <c r="BD207" s="258"/>
      <c r="BE207" s="258"/>
      <c r="BF207" s="258"/>
      <c r="BG207" s="258"/>
      <c r="BH207" s="258"/>
      <c r="BI207" s="258"/>
      <c r="BJ207" s="258"/>
      <c r="BK207" s="258"/>
      <c r="BL207" s="258"/>
      <c r="BM207" s="258"/>
      <c r="BN207" s="258"/>
      <c r="BO207" s="258"/>
      <c r="BP207" s="258"/>
      <c r="BQ207" s="258"/>
      <c r="BR207" s="258"/>
      <c r="BS207" s="258"/>
      <c r="BT207" s="258"/>
      <c r="BU207" s="258"/>
      <c r="BV207" s="258"/>
      <c r="BW207" s="258"/>
      <c r="BX207" s="258"/>
      <c r="BY207" s="258"/>
      <c r="BZ207" s="258"/>
      <c r="CA207" s="258"/>
      <c r="CB207" s="258"/>
      <c r="CC207" s="258"/>
      <c r="CD207" s="258"/>
      <c r="CE207" s="258"/>
      <c r="CF207" s="258"/>
      <c r="CG207" s="258"/>
      <c r="CH207" s="258"/>
      <c r="CI207" s="258"/>
      <c r="CJ207" s="258"/>
      <c r="CK207" s="258"/>
      <c r="CL207" s="258"/>
      <c r="CM207" s="258"/>
      <c r="CN207" s="258"/>
      <c r="CO207" s="258"/>
      <c r="CP207" s="258"/>
      <c r="CQ207" s="258"/>
      <c r="CR207" s="258"/>
      <c r="CS207" s="258"/>
      <c r="CT207" s="258"/>
      <c r="CU207" s="258"/>
      <c r="CV207" s="258"/>
      <c r="CW207" s="258"/>
      <c r="CX207" s="258"/>
      <c r="CY207" s="258"/>
      <c r="CZ207" s="258"/>
      <c r="DA207" s="258"/>
      <c r="DB207" s="258"/>
      <c r="DC207" s="258"/>
      <c r="DD207" s="258"/>
      <c r="DE207" s="258"/>
      <c r="DF207" s="258"/>
      <c r="DG207" s="258"/>
      <c r="DH207" s="258"/>
      <c r="DI207" s="258"/>
      <c r="DJ207" s="258"/>
      <c r="DK207" s="258"/>
      <c r="DL207" s="258"/>
      <c r="DM207" s="258"/>
      <c r="DN207" s="258"/>
      <c r="DO207" s="258"/>
      <c r="DP207" s="258"/>
      <c r="DQ207" s="258"/>
      <c r="DR207" s="258"/>
      <c r="DS207" s="258"/>
      <c r="DT207" s="258"/>
      <c r="DU207" s="258"/>
      <c r="DV207" s="258"/>
      <c r="DW207" s="258"/>
      <c r="DX207" s="258"/>
      <c r="DY207" s="258"/>
      <c r="DZ207" s="258"/>
      <c r="EA207" s="258"/>
      <c r="EB207" s="258"/>
      <c r="EC207" s="258"/>
      <c r="ED207" s="258"/>
      <c r="EE207" s="258"/>
      <c r="EF207" s="258"/>
      <c r="EG207" s="258"/>
      <c r="EH207" s="258"/>
      <c r="EI207" s="258"/>
      <c r="EJ207" s="258"/>
      <c r="EK207" s="258"/>
      <c r="EL207" s="258"/>
      <c r="EM207" s="258"/>
      <c r="EN207" s="258"/>
      <c r="EO207" s="258"/>
      <c r="EP207" s="258"/>
      <c r="EQ207" s="258"/>
      <c r="ER207" s="258"/>
      <c r="ES207" s="258"/>
      <c r="ET207" s="258"/>
      <c r="EU207" s="258"/>
      <c r="EV207" s="258"/>
      <c r="EW207" s="258"/>
      <c r="EX207" s="258"/>
      <c r="EY207" s="258"/>
      <c r="EZ207" s="258"/>
      <c r="FA207" s="258"/>
      <c r="FB207" s="258"/>
      <c r="FC207" s="258"/>
      <c r="FD207" s="258"/>
      <c r="FE207" s="258"/>
      <c r="FF207" s="258"/>
      <c r="FG207" s="258"/>
      <c r="FH207" s="258"/>
      <c r="FI207" s="258"/>
      <c r="FJ207" s="258"/>
      <c r="FK207" s="258"/>
      <c r="FL207" s="258"/>
      <c r="FM207" s="258"/>
      <c r="FN207" s="258"/>
      <c r="FO207" s="258"/>
      <c r="FP207" s="258"/>
      <c r="FQ207" s="258"/>
    </row>
    <row r="208" spans="1:173" s="150" customFormat="1" ht="21" x14ac:dyDescent="0.3">
      <c r="A208" s="287" t="s">
        <v>318</v>
      </c>
      <c r="B208" s="288"/>
      <c r="C208" s="345"/>
      <c r="D208" s="361">
        <f>D209</f>
        <v>30729600</v>
      </c>
      <c r="E208" s="300">
        <f t="shared" si="120"/>
        <v>0</v>
      </c>
      <c r="F208" s="209">
        <f t="shared" si="120"/>
        <v>30729600</v>
      </c>
      <c r="G208" s="209">
        <f t="shared" si="120"/>
        <v>0</v>
      </c>
      <c r="H208" s="209">
        <f t="shared" si="120"/>
        <v>0</v>
      </c>
      <c r="I208" s="209">
        <f t="shared" si="120"/>
        <v>0</v>
      </c>
      <c r="J208" s="209">
        <f t="shared" si="120"/>
        <v>0</v>
      </c>
      <c r="K208" s="209">
        <f t="shared" si="120"/>
        <v>0</v>
      </c>
      <c r="L208" s="209">
        <f t="shared" si="120"/>
        <v>0</v>
      </c>
      <c r="M208" s="209">
        <f t="shared" si="120"/>
        <v>0</v>
      </c>
      <c r="N208" s="209">
        <f t="shared" si="120"/>
        <v>0</v>
      </c>
      <c r="O208" s="209">
        <f t="shared" si="120"/>
        <v>0</v>
      </c>
      <c r="P208" s="209">
        <f t="shared" si="120"/>
        <v>0</v>
      </c>
      <c r="Q208" s="209">
        <f t="shared" si="120"/>
        <v>0</v>
      </c>
      <c r="R208" s="209">
        <f t="shared" si="120"/>
        <v>0</v>
      </c>
      <c r="S208" s="209">
        <f t="shared" si="120"/>
        <v>0</v>
      </c>
      <c r="T208" s="209">
        <f t="shared" si="120"/>
        <v>0</v>
      </c>
      <c r="U208" s="209">
        <f t="shared" si="120"/>
        <v>0</v>
      </c>
      <c r="V208" s="209">
        <f t="shared" si="120"/>
        <v>30729600</v>
      </c>
      <c r="W208" s="209">
        <f t="shared" si="120"/>
        <v>0</v>
      </c>
      <c r="X208" s="209">
        <f t="shared" si="120"/>
        <v>30729600</v>
      </c>
      <c r="Y208" s="209">
        <f t="shared" si="120"/>
        <v>0</v>
      </c>
      <c r="Z208" s="209">
        <f t="shared" si="120"/>
        <v>0</v>
      </c>
      <c r="AA208" s="209">
        <f t="shared" si="120"/>
        <v>0</v>
      </c>
      <c r="AB208" s="209">
        <f t="shared" si="120"/>
        <v>0</v>
      </c>
      <c r="AC208" s="209">
        <f t="shared" si="120"/>
        <v>0</v>
      </c>
      <c r="AD208" s="209">
        <f t="shared" si="120"/>
        <v>0</v>
      </c>
      <c r="AE208" s="260"/>
      <c r="AF208" s="261"/>
      <c r="AG208" s="261"/>
      <c r="AH208" s="261"/>
      <c r="AI208" s="261"/>
      <c r="AJ208" s="261"/>
      <c r="AK208" s="261"/>
      <c r="AL208" s="261"/>
      <c r="AM208" s="261"/>
      <c r="AN208" s="261"/>
      <c r="AO208" s="261"/>
      <c r="AP208" s="261"/>
      <c r="AQ208" s="261"/>
      <c r="AR208" s="261"/>
      <c r="AS208" s="261"/>
      <c r="AT208" s="261"/>
      <c r="AU208" s="261"/>
      <c r="AV208" s="261"/>
      <c r="AW208" s="261"/>
      <c r="AX208" s="261"/>
      <c r="AY208" s="261"/>
      <c r="AZ208" s="261"/>
      <c r="BA208" s="261"/>
      <c r="BB208" s="261"/>
      <c r="BC208" s="261"/>
      <c r="BD208" s="261"/>
      <c r="BE208" s="261"/>
      <c r="BF208" s="261"/>
      <c r="BG208" s="261"/>
      <c r="BH208" s="261"/>
      <c r="BI208" s="261"/>
      <c r="BJ208" s="261"/>
      <c r="BK208" s="261"/>
      <c r="BL208" s="261"/>
      <c r="BM208" s="261"/>
      <c r="BN208" s="261"/>
      <c r="BO208" s="261"/>
      <c r="BP208" s="261"/>
      <c r="BQ208" s="261"/>
      <c r="BR208" s="261"/>
      <c r="BS208" s="261"/>
      <c r="BT208" s="261"/>
      <c r="BU208" s="261"/>
      <c r="BV208" s="261"/>
      <c r="BW208" s="261"/>
      <c r="BX208" s="261"/>
      <c r="BY208" s="261"/>
      <c r="BZ208" s="261"/>
      <c r="CA208" s="261"/>
      <c r="CB208" s="261"/>
      <c r="CC208" s="261"/>
      <c r="CD208" s="261"/>
      <c r="CE208" s="261"/>
      <c r="CF208" s="261"/>
      <c r="CG208" s="261"/>
      <c r="CH208" s="261"/>
      <c r="CI208" s="261"/>
      <c r="CJ208" s="261"/>
      <c r="CK208" s="261"/>
      <c r="CL208" s="261"/>
      <c r="CM208" s="261"/>
      <c r="CN208" s="261"/>
      <c r="CO208" s="261"/>
      <c r="CP208" s="261"/>
      <c r="CQ208" s="261"/>
      <c r="CR208" s="261"/>
      <c r="CS208" s="261"/>
      <c r="CT208" s="261"/>
      <c r="CU208" s="261"/>
      <c r="CV208" s="261"/>
      <c r="CW208" s="261"/>
      <c r="CX208" s="261"/>
      <c r="CY208" s="261"/>
      <c r="CZ208" s="261"/>
      <c r="DA208" s="261"/>
      <c r="DB208" s="261"/>
      <c r="DC208" s="261"/>
      <c r="DD208" s="261"/>
      <c r="DE208" s="261"/>
      <c r="DF208" s="261"/>
      <c r="DG208" s="261"/>
      <c r="DH208" s="261"/>
      <c r="DI208" s="261"/>
      <c r="DJ208" s="261"/>
      <c r="DK208" s="261"/>
      <c r="DL208" s="261"/>
      <c r="DM208" s="261"/>
      <c r="DN208" s="261"/>
      <c r="DO208" s="261"/>
      <c r="DP208" s="261"/>
      <c r="DQ208" s="261"/>
      <c r="DR208" s="261"/>
      <c r="DS208" s="261"/>
      <c r="DT208" s="261"/>
      <c r="DU208" s="261"/>
      <c r="DV208" s="261"/>
      <c r="DW208" s="261"/>
      <c r="DX208" s="261"/>
      <c r="DY208" s="261"/>
      <c r="DZ208" s="261"/>
      <c r="EA208" s="261"/>
      <c r="EB208" s="261"/>
      <c r="EC208" s="261"/>
      <c r="ED208" s="261"/>
      <c r="EE208" s="261"/>
      <c r="EF208" s="261"/>
      <c r="EG208" s="261"/>
      <c r="EH208" s="261"/>
      <c r="EI208" s="261"/>
      <c r="EJ208" s="261"/>
      <c r="EK208" s="261"/>
      <c r="EL208" s="261"/>
      <c r="EM208" s="261"/>
      <c r="EN208" s="261"/>
      <c r="EO208" s="261"/>
      <c r="EP208" s="261"/>
      <c r="EQ208" s="261"/>
      <c r="ER208" s="261"/>
      <c r="ES208" s="261"/>
      <c r="ET208" s="261"/>
      <c r="EU208" s="261"/>
      <c r="EV208" s="261"/>
      <c r="EW208" s="261"/>
      <c r="EX208" s="261"/>
      <c r="EY208" s="261"/>
      <c r="EZ208" s="261"/>
      <c r="FA208" s="261"/>
      <c r="FB208" s="261"/>
      <c r="FC208" s="261"/>
      <c r="FD208" s="261"/>
      <c r="FE208" s="261"/>
      <c r="FF208" s="261"/>
      <c r="FG208" s="261"/>
      <c r="FH208" s="261"/>
      <c r="FI208" s="261"/>
      <c r="FJ208" s="261"/>
      <c r="FK208" s="261"/>
      <c r="FL208" s="261"/>
      <c r="FM208" s="261"/>
      <c r="FN208" s="261"/>
      <c r="FO208" s="261"/>
      <c r="FP208" s="261"/>
      <c r="FQ208" s="261"/>
    </row>
    <row r="209" spans="1:173" s="150" customFormat="1" ht="21" x14ac:dyDescent="0.3">
      <c r="A209" s="320" t="s">
        <v>29</v>
      </c>
      <c r="B209" s="316" t="s">
        <v>319</v>
      </c>
      <c r="C209" s="345" t="s">
        <v>346</v>
      </c>
      <c r="D209" s="354">
        <f>E209+F209</f>
        <v>30729600</v>
      </c>
      <c r="E209" s="140">
        <f>G209+L209+Z209+AC209</f>
        <v>0</v>
      </c>
      <c r="F209" s="141">
        <f>Q209+V209+AA209+AD209</f>
        <v>30729600</v>
      </c>
      <c r="G209" s="140"/>
      <c r="H209" s="141"/>
      <c r="I209" s="141"/>
      <c r="J209" s="141"/>
      <c r="K209" s="141">
        <f>L209+Q209</f>
        <v>0</v>
      </c>
      <c r="L209" s="141">
        <f>M209+N209+O209+P209</f>
        <v>0</v>
      </c>
      <c r="M209" s="141"/>
      <c r="N209" s="141"/>
      <c r="O209" s="141"/>
      <c r="P209" s="141"/>
      <c r="Q209" s="141">
        <f>R209+S209+T209+U209</f>
        <v>0</v>
      </c>
      <c r="R209" s="141"/>
      <c r="S209" s="141"/>
      <c r="T209" s="141"/>
      <c r="U209" s="141"/>
      <c r="V209" s="141">
        <f>W209+X209</f>
        <v>30729600</v>
      </c>
      <c r="W209" s="141">
        <v>0</v>
      </c>
      <c r="X209" s="141">
        <f>[2]บูรณาท่องเที่ยวยั่งยืน!T16</f>
        <v>30729600</v>
      </c>
      <c r="Y209" s="141">
        <f>Z209+AA209</f>
        <v>0</v>
      </c>
      <c r="Z209" s="141">
        <f>[3]ปลูกป่าฟื้นฟูนิเวศน์!R$196</f>
        <v>0</v>
      </c>
      <c r="AA209" s="141"/>
      <c r="AB209" s="141">
        <f>AC209+AD209</f>
        <v>0</v>
      </c>
      <c r="AC209" s="141">
        <f>[3]ปลูกป่าฟื้นฟูนิเวศน์!R$202</f>
        <v>0</v>
      </c>
      <c r="AD209" s="141"/>
      <c r="AE209" s="126"/>
    </row>
    <row r="210" spans="1:173" s="114" customFormat="1" ht="21" x14ac:dyDescent="0.3">
      <c r="A210" s="287" t="s">
        <v>320</v>
      </c>
      <c r="B210" s="340"/>
      <c r="C210" s="346"/>
      <c r="D210" s="362">
        <f t="shared" ref="D210:AD212" si="121">D211</f>
        <v>8110000</v>
      </c>
      <c r="E210" s="255">
        <f t="shared" si="121"/>
        <v>0</v>
      </c>
      <c r="F210" s="254">
        <f t="shared" si="121"/>
        <v>8110000</v>
      </c>
      <c r="G210" s="254">
        <f t="shared" si="121"/>
        <v>0</v>
      </c>
      <c r="H210" s="254">
        <f t="shared" si="121"/>
        <v>0</v>
      </c>
      <c r="I210" s="254">
        <f t="shared" si="121"/>
        <v>0</v>
      </c>
      <c r="J210" s="254">
        <f t="shared" si="121"/>
        <v>0</v>
      </c>
      <c r="K210" s="254">
        <f t="shared" si="121"/>
        <v>0</v>
      </c>
      <c r="L210" s="254">
        <f t="shared" si="121"/>
        <v>0</v>
      </c>
      <c r="M210" s="254">
        <f t="shared" si="121"/>
        <v>0</v>
      </c>
      <c r="N210" s="254">
        <f t="shared" si="121"/>
        <v>0</v>
      </c>
      <c r="O210" s="254">
        <f t="shared" si="121"/>
        <v>0</v>
      </c>
      <c r="P210" s="254">
        <f t="shared" si="121"/>
        <v>0</v>
      </c>
      <c r="Q210" s="254">
        <f t="shared" si="121"/>
        <v>0</v>
      </c>
      <c r="R210" s="254">
        <f t="shared" si="121"/>
        <v>0</v>
      </c>
      <c r="S210" s="254">
        <f t="shared" si="121"/>
        <v>0</v>
      </c>
      <c r="T210" s="254">
        <f t="shared" si="121"/>
        <v>0</v>
      </c>
      <c r="U210" s="254">
        <f t="shared" si="121"/>
        <v>0</v>
      </c>
      <c r="V210" s="254">
        <f t="shared" si="121"/>
        <v>8110000</v>
      </c>
      <c r="W210" s="254">
        <f t="shared" si="121"/>
        <v>0</v>
      </c>
      <c r="X210" s="254">
        <f t="shared" si="121"/>
        <v>8110000</v>
      </c>
      <c r="Y210" s="254">
        <f t="shared" si="121"/>
        <v>0</v>
      </c>
      <c r="Z210" s="254">
        <f t="shared" si="121"/>
        <v>0</v>
      </c>
      <c r="AA210" s="254">
        <f t="shared" si="121"/>
        <v>0</v>
      </c>
      <c r="AB210" s="254">
        <f t="shared" si="121"/>
        <v>0</v>
      </c>
      <c r="AC210" s="254">
        <f t="shared" si="121"/>
        <v>0</v>
      </c>
      <c r="AD210" s="254">
        <f t="shared" si="121"/>
        <v>0</v>
      </c>
      <c r="AE210" s="256"/>
    </row>
    <row r="211" spans="1:173" s="259" customFormat="1" ht="21" x14ac:dyDescent="0.3">
      <c r="A211" s="287" t="s">
        <v>321</v>
      </c>
      <c r="B211" s="290"/>
      <c r="C211" s="348"/>
      <c r="D211" s="361">
        <f>D212</f>
        <v>8110000</v>
      </c>
      <c r="E211" s="298">
        <f t="shared" si="121"/>
        <v>0</v>
      </c>
      <c r="F211" s="201">
        <f t="shared" si="121"/>
        <v>8110000</v>
      </c>
      <c r="G211" s="201">
        <f t="shared" si="121"/>
        <v>0</v>
      </c>
      <c r="H211" s="201">
        <f t="shared" si="121"/>
        <v>0</v>
      </c>
      <c r="I211" s="201">
        <f t="shared" si="121"/>
        <v>0</v>
      </c>
      <c r="J211" s="201">
        <f t="shared" si="121"/>
        <v>0</v>
      </c>
      <c r="K211" s="201">
        <f t="shared" si="121"/>
        <v>0</v>
      </c>
      <c r="L211" s="201">
        <f t="shared" si="121"/>
        <v>0</v>
      </c>
      <c r="M211" s="201">
        <f t="shared" si="121"/>
        <v>0</v>
      </c>
      <c r="N211" s="201">
        <f t="shared" si="121"/>
        <v>0</v>
      </c>
      <c r="O211" s="201">
        <f t="shared" si="121"/>
        <v>0</v>
      </c>
      <c r="P211" s="201">
        <f t="shared" si="121"/>
        <v>0</v>
      </c>
      <c r="Q211" s="201">
        <f t="shared" si="121"/>
        <v>0</v>
      </c>
      <c r="R211" s="201">
        <f t="shared" si="121"/>
        <v>0</v>
      </c>
      <c r="S211" s="201">
        <f t="shared" si="121"/>
        <v>0</v>
      </c>
      <c r="T211" s="201">
        <f t="shared" si="121"/>
        <v>0</v>
      </c>
      <c r="U211" s="201">
        <f t="shared" si="121"/>
        <v>0</v>
      </c>
      <c r="V211" s="201">
        <f t="shared" si="121"/>
        <v>8110000</v>
      </c>
      <c r="W211" s="201">
        <f t="shared" si="121"/>
        <v>0</v>
      </c>
      <c r="X211" s="201">
        <f t="shared" si="121"/>
        <v>8110000</v>
      </c>
      <c r="Y211" s="201">
        <f t="shared" si="121"/>
        <v>0</v>
      </c>
      <c r="Z211" s="201">
        <f t="shared" si="121"/>
        <v>0</v>
      </c>
      <c r="AA211" s="201">
        <f t="shared" si="121"/>
        <v>0</v>
      </c>
      <c r="AB211" s="201">
        <f t="shared" si="121"/>
        <v>0</v>
      </c>
      <c r="AC211" s="201">
        <f t="shared" si="121"/>
        <v>0</v>
      </c>
      <c r="AD211" s="201">
        <f t="shared" si="121"/>
        <v>0</v>
      </c>
      <c r="AE211" s="257"/>
      <c r="AF211" s="258"/>
      <c r="AG211" s="258"/>
      <c r="AH211" s="258"/>
      <c r="AI211" s="258"/>
      <c r="AJ211" s="258"/>
      <c r="AK211" s="258"/>
      <c r="AL211" s="258"/>
      <c r="AM211" s="258"/>
      <c r="AN211" s="258"/>
      <c r="AO211" s="258"/>
      <c r="AP211" s="258"/>
      <c r="AQ211" s="258"/>
      <c r="AR211" s="258"/>
      <c r="AS211" s="258"/>
      <c r="AT211" s="258"/>
      <c r="AU211" s="258"/>
      <c r="AV211" s="258"/>
      <c r="AW211" s="258"/>
      <c r="AX211" s="258"/>
      <c r="AY211" s="258"/>
      <c r="AZ211" s="258"/>
      <c r="BA211" s="258"/>
      <c r="BB211" s="258"/>
      <c r="BC211" s="258"/>
      <c r="BD211" s="258"/>
      <c r="BE211" s="258"/>
      <c r="BF211" s="258"/>
      <c r="BG211" s="258"/>
      <c r="BH211" s="258"/>
      <c r="BI211" s="258"/>
      <c r="BJ211" s="258"/>
      <c r="BK211" s="258"/>
      <c r="BL211" s="258"/>
      <c r="BM211" s="258"/>
      <c r="BN211" s="258"/>
      <c r="BO211" s="258"/>
      <c r="BP211" s="258"/>
      <c r="BQ211" s="258"/>
      <c r="BR211" s="258"/>
      <c r="BS211" s="258"/>
      <c r="BT211" s="258"/>
      <c r="BU211" s="258"/>
      <c r="BV211" s="258"/>
      <c r="BW211" s="258"/>
      <c r="BX211" s="258"/>
      <c r="BY211" s="258"/>
      <c r="BZ211" s="258"/>
      <c r="CA211" s="258"/>
      <c r="CB211" s="258"/>
      <c r="CC211" s="258"/>
      <c r="CD211" s="258"/>
      <c r="CE211" s="258"/>
      <c r="CF211" s="258"/>
      <c r="CG211" s="258"/>
      <c r="CH211" s="258"/>
      <c r="CI211" s="258"/>
      <c r="CJ211" s="258"/>
      <c r="CK211" s="258"/>
      <c r="CL211" s="258"/>
      <c r="CM211" s="258"/>
      <c r="CN211" s="258"/>
      <c r="CO211" s="258"/>
      <c r="CP211" s="258"/>
      <c r="CQ211" s="258"/>
      <c r="CR211" s="258"/>
      <c r="CS211" s="258"/>
      <c r="CT211" s="258"/>
      <c r="CU211" s="258"/>
      <c r="CV211" s="258"/>
      <c r="CW211" s="258"/>
      <c r="CX211" s="258"/>
      <c r="CY211" s="258"/>
      <c r="CZ211" s="258"/>
      <c r="DA211" s="258"/>
      <c r="DB211" s="258"/>
      <c r="DC211" s="258"/>
      <c r="DD211" s="258"/>
      <c r="DE211" s="258"/>
      <c r="DF211" s="258"/>
      <c r="DG211" s="258"/>
      <c r="DH211" s="258"/>
      <c r="DI211" s="258"/>
      <c r="DJ211" s="258"/>
      <c r="DK211" s="258"/>
      <c r="DL211" s="258"/>
      <c r="DM211" s="258"/>
      <c r="DN211" s="258"/>
      <c r="DO211" s="258"/>
      <c r="DP211" s="258"/>
      <c r="DQ211" s="258"/>
      <c r="DR211" s="258"/>
      <c r="DS211" s="258"/>
      <c r="DT211" s="258"/>
      <c r="DU211" s="258"/>
      <c r="DV211" s="258"/>
      <c r="DW211" s="258"/>
      <c r="DX211" s="258"/>
      <c r="DY211" s="258"/>
      <c r="DZ211" s="258"/>
      <c r="EA211" s="258"/>
      <c r="EB211" s="258"/>
      <c r="EC211" s="258"/>
      <c r="ED211" s="258"/>
      <c r="EE211" s="258"/>
      <c r="EF211" s="258"/>
      <c r="EG211" s="258"/>
      <c r="EH211" s="258"/>
      <c r="EI211" s="258"/>
      <c r="EJ211" s="258"/>
      <c r="EK211" s="258"/>
      <c r="EL211" s="258"/>
      <c r="EM211" s="258"/>
      <c r="EN211" s="258"/>
      <c r="EO211" s="258"/>
      <c r="EP211" s="258"/>
      <c r="EQ211" s="258"/>
      <c r="ER211" s="258"/>
      <c r="ES211" s="258"/>
      <c r="ET211" s="258"/>
      <c r="EU211" s="258"/>
      <c r="EV211" s="258"/>
      <c r="EW211" s="258"/>
      <c r="EX211" s="258"/>
      <c r="EY211" s="258"/>
      <c r="EZ211" s="258"/>
      <c r="FA211" s="258"/>
      <c r="FB211" s="258"/>
      <c r="FC211" s="258"/>
      <c r="FD211" s="258"/>
      <c r="FE211" s="258"/>
      <c r="FF211" s="258"/>
      <c r="FG211" s="258"/>
      <c r="FH211" s="258"/>
      <c r="FI211" s="258"/>
      <c r="FJ211" s="258"/>
      <c r="FK211" s="258"/>
      <c r="FL211" s="258"/>
      <c r="FM211" s="258"/>
      <c r="FN211" s="258"/>
      <c r="FO211" s="258"/>
      <c r="FP211" s="258"/>
      <c r="FQ211" s="258"/>
    </row>
    <row r="212" spans="1:173" s="196" customFormat="1" ht="21" x14ac:dyDescent="0.3">
      <c r="A212" s="287" t="s">
        <v>322</v>
      </c>
      <c r="B212" s="288"/>
      <c r="C212" s="345"/>
      <c r="D212" s="361">
        <f>D213</f>
        <v>8110000</v>
      </c>
      <c r="E212" s="300">
        <f t="shared" si="121"/>
        <v>0</v>
      </c>
      <c r="F212" s="209">
        <f t="shared" si="121"/>
        <v>8110000</v>
      </c>
      <c r="G212" s="209">
        <f t="shared" si="121"/>
        <v>0</v>
      </c>
      <c r="H212" s="209">
        <f t="shared" si="121"/>
        <v>0</v>
      </c>
      <c r="I212" s="209">
        <f t="shared" si="121"/>
        <v>0</v>
      </c>
      <c r="J212" s="209">
        <f t="shared" si="121"/>
        <v>0</v>
      </c>
      <c r="K212" s="209">
        <f t="shared" si="121"/>
        <v>0</v>
      </c>
      <c r="L212" s="209">
        <f t="shared" si="121"/>
        <v>0</v>
      </c>
      <c r="M212" s="209">
        <f t="shared" si="121"/>
        <v>0</v>
      </c>
      <c r="N212" s="209">
        <f t="shared" si="121"/>
        <v>0</v>
      </c>
      <c r="O212" s="209">
        <f t="shared" si="121"/>
        <v>0</v>
      </c>
      <c r="P212" s="209">
        <f t="shared" si="121"/>
        <v>0</v>
      </c>
      <c r="Q212" s="209">
        <f t="shared" si="121"/>
        <v>0</v>
      </c>
      <c r="R212" s="209">
        <f t="shared" si="121"/>
        <v>0</v>
      </c>
      <c r="S212" s="209">
        <f t="shared" si="121"/>
        <v>0</v>
      </c>
      <c r="T212" s="209">
        <f t="shared" si="121"/>
        <v>0</v>
      </c>
      <c r="U212" s="209">
        <f t="shared" si="121"/>
        <v>0</v>
      </c>
      <c r="V212" s="209">
        <f t="shared" si="121"/>
        <v>8110000</v>
      </c>
      <c r="W212" s="209">
        <f t="shared" si="121"/>
        <v>0</v>
      </c>
      <c r="X212" s="209">
        <f t="shared" si="121"/>
        <v>8110000</v>
      </c>
      <c r="Y212" s="209">
        <f t="shared" si="121"/>
        <v>0</v>
      </c>
      <c r="Z212" s="209">
        <f t="shared" si="121"/>
        <v>0</v>
      </c>
      <c r="AA212" s="209">
        <f t="shared" si="121"/>
        <v>0</v>
      </c>
      <c r="AB212" s="209">
        <f t="shared" si="121"/>
        <v>0</v>
      </c>
      <c r="AC212" s="209">
        <f t="shared" si="121"/>
        <v>0</v>
      </c>
      <c r="AD212" s="209">
        <f t="shared" si="121"/>
        <v>0</v>
      </c>
      <c r="AE212" s="130"/>
    </row>
    <row r="213" spans="1:173" s="157" customFormat="1" ht="21" x14ac:dyDescent="0.3">
      <c r="A213" s="320" t="s">
        <v>29</v>
      </c>
      <c r="B213" s="316" t="s">
        <v>323</v>
      </c>
      <c r="C213" s="284" t="s">
        <v>346</v>
      </c>
      <c r="D213" s="354">
        <f>E213+F213</f>
        <v>8110000</v>
      </c>
      <c r="E213" s="166">
        <f>G213+L213+Z213+AC213</f>
        <v>0</v>
      </c>
      <c r="F213" s="163">
        <f>Q213+V213+AA213+AD213</f>
        <v>8110000</v>
      </c>
      <c r="G213" s="166"/>
      <c r="H213" s="163"/>
      <c r="I213" s="163"/>
      <c r="J213" s="163"/>
      <c r="K213" s="163">
        <f>L213+Q213</f>
        <v>0</v>
      </c>
      <c r="L213" s="163">
        <f>M213+N213+O213+P213</f>
        <v>0</v>
      </c>
      <c r="M213" s="163"/>
      <c r="N213" s="163">
        <f>[2]บูรณาการชายแดนใต้!T13</f>
        <v>0</v>
      </c>
      <c r="O213" s="163">
        <f>[2]บูรณาการชายแดนใต้!R17</f>
        <v>0</v>
      </c>
      <c r="P213" s="163"/>
      <c r="Q213" s="163">
        <f>R213+S213+T213+U213</f>
        <v>0</v>
      </c>
      <c r="R213" s="163"/>
      <c r="S213" s="163"/>
      <c r="T213" s="163"/>
      <c r="U213" s="163"/>
      <c r="V213" s="163">
        <f>W213+X213</f>
        <v>8110000</v>
      </c>
      <c r="W213" s="163">
        <f>[2]บูรณาการชายแดนใต้!R22</f>
        <v>0</v>
      </c>
      <c r="X213" s="163">
        <f>[2]บูรณาการชายแดนใต้!T50</f>
        <v>8110000</v>
      </c>
      <c r="Y213" s="163">
        <f>Z213+AA213</f>
        <v>0</v>
      </c>
      <c r="Z213" s="163">
        <f>[3]ปลูกป่าฟื้นฟูนิเวศน์!R$196</f>
        <v>0</v>
      </c>
      <c r="AA213" s="163"/>
      <c r="AB213" s="163">
        <f>AC213+AD213</f>
        <v>0</v>
      </c>
      <c r="AC213" s="163">
        <f>[3]ปลูกป่าฟื้นฟูนิเวศน์!R$202</f>
        <v>0</v>
      </c>
      <c r="AD213" s="163"/>
      <c r="AE213" s="164"/>
    </row>
    <row r="214" spans="1:173" x14ac:dyDescent="0.55000000000000004">
      <c r="L214" s="49"/>
      <c r="M214" s="50"/>
      <c r="N214" s="50"/>
      <c r="O214" s="50"/>
      <c r="P214" s="50"/>
      <c r="Q214" s="49"/>
      <c r="R214" s="50"/>
      <c r="S214" s="50"/>
      <c r="T214" s="50"/>
      <c r="U214" s="50"/>
      <c r="V214" s="49"/>
      <c r="W214" s="50"/>
      <c r="X214" s="50"/>
      <c r="Y214" s="50"/>
      <c r="Z214" s="50"/>
      <c r="AA214" s="50"/>
      <c r="AB214" s="50"/>
      <c r="AC214" s="50"/>
      <c r="AD214" s="50"/>
    </row>
    <row r="215" spans="1:173" x14ac:dyDescent="0.55000000000000004">
      <c r="L215" s="53"/>
      <c r="M215" s="50"/>
      <c r="N215" s="50"/>
      <c r="O215" s="50"/>
      <c r="P215" s="50"/>
      <c r="Q215" s="53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</row>
    <row r="216" spans="1:173" x14ac:dyDescent="0.55000000000000004">
      <c r="M216" s="50"/>
      <c r="N216" s="50"/>
      <c r="O216" s="50"/>
      <c r="P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</row>
    <row r="217" spans="1:173" x14ac:dyDescent="0.55000000000000004">
      <c r="L217" s="53"/>
      <c r="M217" s="50"/>
      <c r="N217" s="50"/>
      <c r="O217" s="50"/>
      <c r="P217" s="50"/>
      <c r="Q217" s="53"/>
      <c r="R217" s="50"/>
      <c r="S217" s="50"/>
      <c r="T217" s="50"/>
      <c r="U217" s="50"/>
      <c r="V217" s="53"/>
      <c r="W217" s="50"/>
      <c r="X217" s="50"/>
      <c r="Y217" s="53"/>
      <c r="Z217" s="53"/>
      <c r="AA217" s="53"/>
      <c r="AB217" s="53"/>
      <c r="AC217" s="53"/>
      <c r="AD217" s="53"/>
    </row>
    <row r="218" spans="1:173" x14ac:dyDescent="0.55000000000000004">
      <c r="M218" s="50"/>
      <c r="N218" s="50"/>
      <c r="O218" s="50"/>
      <c r="P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</row>
    <row r="219" spans="1:173" x14ac:dyDescent="0.55000000000000004">
      <c r="M219" s="50"/>
      <c r="N219" s="50"/>
      <c r="O219" s="50"/>
      <c r="P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</row>
    <row r="220" spans="1:173" x14ac:dyDescent="0.55000000000000004">
      <c r="L220" s="53"/>
      <c r="M220" s="50"/>
      <c r="N220" s="50"/>
      <c r="O220" s="50"/>
      <c r="P220" s="50"/>
      <c r="Q220" s="53"/>
      <c r="R220" s="50"/>
      <c r="S220" s="50"/>
      <c r="T220" s="50"/>
      <c r="U220" s="50"/>
      <c r="V220" s="53"/>
      <c r="W220" s="50"/>
      <c r="X220" s="50"/>
      <c r="Y220" s="53"/>
      <c r="Z220" s="53"/>
      <c r="AA220" s="53"/>
      <c r="AB220" s="53"/>
      <c r="AC220" s="53"/>
      <c r="AD220" s="53"/>
    </row>
    <row r="221" spans="1:173" x14ac:dyDescent="0.55000000000000004">
      <c r="M221" s="50"/>
      <c r="N221" s="50"/>
      <c r="O221" s="50"/>
      <c r="P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</row>
  </sheetData>
  <mergeCells count="58">
    <mergeCell ref="A212:B212"/>
    <mergeCell ref="A175:B175"/>
    <mergeCell ref="A176:B176"/>
    <mergeCell ref="A194:B194"/>
    <mergeCell ref="A201:B201"/>
    <mergeCell ref="A202:B202"/>
    <mergeCell ref="A203:B203"/>
    <mergeCell ref="A206:B206"/>
    <mergeCell ref="A207:B207"/>
    <mergeCell ref="A208:B208"/>
    <mergeCell ref="A210:B210"/>
    <mergeCell ref="A211:B211"/>
    <mergeCell ref="A174:B174"/>
    <mergeCell ref="A87:B87"/>
    <mergeCell ref="A89:B89"/>
    <mergeCell ref="A99:B99"/>
    <mergeCell ref="A107:B107"/>
    <mergeCell ref="A110:B110"/>
    <mergeCell ref="A116:B116"/>
    <mergeCell ref="A119:B119"/>
    <mergeCell ref="A129:B129"/>
    <mergeCell ref="A144:B144"/>
    <mergeCell ref="A154:B154"/>
    <mergeCell ref="A165:B165"/>
    <mergeCell ref="A86:B86"/>
    <mergeCell ref="A30:B30"/>
    <mergeCell ref="A32:B32"/>
    <mergeCell ref="A44:B44"/>
    <mergeCell ref="A56:B56"/>
    <mergeCell ref="A74:B74"/>
    <mergeCell ref="A79:B79"/>
    <mergeCell ref="A81:B81"/>
    <mergeCell ref="A82:B82"/>
    <mergeCell ref="A83:B83"/>
    <mergeCell ref="A84:B84"/>
    <mergeCell ref="A85:B85"/>
    <mergeCell ref="A19:B19"/>
    <mergeCell ref="A8:B8"/>
    <mergeCell ref="A9:B9"/>
    <mergeCell ref="A10:B10"/>
    <mergeCell ref="A6:B6"/>
    <mergeCell ref="A12:B12"/>
    <mergeCell ref="A14:B14"/>
    <mergeCell ref="A15:B15"/>
    <mergeCell ref="A16:B16"/>
    <mergeCell ref="A17:B17"/>
    <mergeCell ref="A5:B5"/>
    <mergeCell ref="A7:B7"/>
    <mergeCell ref="A1:AD1"/>
    <mergeCell ref="C3:C4"/>
    <mergeCell ref="D3:F3"/>
    <mergeCell ref="G3:J3"/>
    <mergeCell ref="K3:K4"/>
    <mergeCell ref="L3:P3"/>
    <mergeCell ref="Q3:U3"/>
    <mergeCell ref="V3:X3"/>
    <mergeCell ref="Y3:AA3"/>
    <mergeCell ref="AB3:AD3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ตารางที่ 5</vt:lpstr>
      <vt:lpstr>'ตารางที่ 5'!Print_Area</vt:lpstr>
      <vt:lpstr>'ตารางที่ 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prachya boonnam</dc:creator>
  <cp:lastModifiedBy>นฤทัย พอกพูน</cp:lastModifiedBy>
  <cp:lastPrinted>2026-07-03T03:31:55Z</cp:lastPrinted>
  <dcterms:created xsi:type="dcterms:W3CDTF">2026-07-02T10:13:40Z</dcterms:created>
  <dcterms:modified xsi:type="dcterms:W3CDTF">2026-07-03T03:33:07Z</dcterms:modified>
</cp:coreProperties>
</file>